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160" i="1"/>
  <c r="H120" i="1"/>
  <c r="H66" i="1"/>
  <c r="H59" i="1"/>
  <c r="H27" i="1"/>
  <c r="H26" i="1" s="1"/>
  <c r="H25" i="1" s="1"/>
  <c r="H24" i="1" s="1"/>
  <c r="H170" i="1"/>
  <c r="H171" i="1"/>
  <c r="H172" i="1"/>
  <c r="H173" i="1"/>
  <c r="H167" i="1"/>
  <c r="H164" i="1"/>
  <c r="H145" i="1"/>
  <c r="H140" i="1"/>
  <c r="H134" i="1"/>
  <c r="H133" i="1" s="1"/>
  <c r="H127" i="1"/>
  <c r="H126" i="1"/>
  <c r="H125" i="1" s="1"/>
  <c r="H121" i="1" s="1"/>
  <c r="H122" i="1"/>
  <c r="H100" i="1"/>
  <c r="H101" i="1"/>
  <c r="H103" i="1"/>
  <c r="H74" i="1"/>
  <c r="H73" i="1" s="1"/>
  <c r="H77" i="1"/>
  <c r="H58" i="1"/>
  <c r="H62" i="1"/>
  <c r="G10" i="1"/>
  <c r="G138" i="1"/>
  <c r="G110" i="1"/>
  <c r="G98" i="1"/>
  <c r="G24" i="1"/>
  <c r="G31" i="1"/>
  <c r="G27" i="1"/>
  <c r="G26" i="1" s="1"/>
  <c r="G25" i="1" s="1"/>
  <c r="G19" i="1"/>
  <c r="G13" i="1"/>
  <c r="G171" i="1"/>
  <c r="G170" i="1" s="1"/>
  <c r="G167" i="1"/>
  <c r="G161" i="1"/>
  <c r="G160" i="1" s="1"/>
  <c r="G156" i="1" s="1"/>
  <c r="G164" i="1"/>
  <c r="G150" i="1"/>
  <c r="G149" i="1" s="1"/>
  <c r="G145" i="1"/>
  <c r="G140" i="1"/>
  <c r="G131" i="1"/>
  <c r="G133" i="1"/>
  <c r="G134" i="1"/>
  <c r="G120" i="1"/>
  <c r="G121" i="1"/>
  <c r="G122" i="1"/>
  <c r="G125" i="1"/>
  <c r="G126" i="1"/>
  <c r="G127" i="1"/>
  <c r="G116" i="1"/>
  <c r="G112" i="1" s="1"/>
  <c r="G111" i="1" s="1"/>
  <c r="G117" i="1"/>
  <c r="G105" i="1"/>
  <c r="G101" i="1" s="1"/>
  <c r="G100" i="1" s="1"/>
  <c r="G106" i="1"/>
  <c r="G103" i="1"/>
  <c r="G71" i="1"/>
  <c r="G72" i="1"/>
  <c r="G73" i="1"/>
  <c r="G74" i="1"/>
  <c r="G77" i="1"/>
  <c r="G66" i="1"/>
  <c r="G65" i="1" s="1"/>
  <c r="G58" i="1"/>
  <c r="G62" i="1"/>
  <c r="G59" i="1"/>
  <c r="K49" i="2" l="1"/>
  <c r="K48" i="2"/>
  <c r="K47" i="2"/>
  <c r="K46" i="2"/>
  <c r="K45" i="2"/>
  <c r="K44" i="2"/>
  <c r="K43" i="2"/>
  <c r="K42" i="2"/>
  <c r="K40" i="2"/>
  <c r="K39" i="2"/>
  <c r="K38" i="2"/>
  <c r="K37" i="2"/>
  <c r="K36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0" i="2"/>
  <c r="K19" i="2"/>
  <c r="K16" i="2"/>
  <c r="K15" i="2"/>
  <c r="K14" i="2"/>
  <c r="K13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G28" i="2"/>
  <c r="G13" i="2"/>
  <c r="G39" i="2"/>
  <c r="H35" i="2"/>
  <c r="G17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E17" i="2"/>
  <c r="E29" i="2"/>
  <c r="D170" i="1" l="1"/>
  <c r="D171" i="1"/>
  <c r="D172" i="1"/>
  <c r="E166" i="1"/>
  <c r="D166" i="1"/>
  <c r="E167" i="1"/>
  <c r="D167" i="1"/>
  <c r="D160" i="1"/>
  <c r="D156" i="1" s="1"/>
  <c r="D155" i="1" s="1"/>
  <c r="D154" i="1" s="1"/>
  <c r="D157" i="1"/>
  <c r="D148" i="1"/>
  <c r="D149" i="1"/>
  <c r="D144" i="1"/>
  <c r="D145" i="1"/>
  <c r="D139" i="1"/>
  <c r="D140" i="1"/>
  <c r="D130" i="1"/>
  <c r="D131" i="1"/>
  <c r="D133" i="1"/>
  <c r="D120" i="1"/>
  <c r="D121" i="1"/>
  <c r="D125" i="1"/>
  <c r="D126" i="1"/>
  <c r="D122" i="1"/>
  <c r="E110" i="1"/>
  <c r="E111" i="1"/>
  <c r="D111" i="1"/>
  <c r="E112" i="1"/>
  <c r="D112" i="1"/>
  <c r="D116" i="1"/>
  <c r="D110" i="1"/>
  <c r="D113" i="1"/>
  <c r="D99" i="1"/>
  <c r="D108" i="1"/>
  <c r="D101" i="1"/>
  <c r="D102" i="1"/>
  <c r="D105" i="1"/>
  <c r="D100" i="1" s="1"/>
  <c r="D71" i="1"/>
  <c r="D72" i="1"/>
  <c r="D73" i="1"/>
  <c r="D58" i="1"/>
  <c r="D57" i="1" s="1"/>
  <c r="D64" i="1"/>
  <c r="D65" i="1"/>
  <c r="D26" i="1"/>
  <c r="D27" i="1"/>
  <c r="D31" i="1"/>
  <c r="E19" i="1"/>
  <c r="D19" i="1"/>
  <c r="D20" i="1"/>
  <c r="D13" i="1"/>
  <c r="D14" i="1"/>
  <c r="C29" i="2" l="1"/>
  <c r="C28" i="2" s="1"/>
  <c r="C46" i="2"/>
  <c r="C38" i="2" s="1"/>
  <c r="C37" i="2" s="1"/>
  <c r="C42" i="2"/>
  <c r="C15" i="2"/>
  <c r="C14" i="2" s="1"/>
  <c r="C26" i="2"/>
  <c r="C22" i="2"/>
  <c r="C19" i="2"/>
  <c r="D19" i="2"/>
  <c r="D17" i="2"/>
  <c r="C13" i="2" l="1"/>
  <c r="C49" i="2" s="1"/>
  <c r="L143" i="1"/>
  <c r="K174" i="1"/>
  <c r="K173" i="1"/>
  <c r="K172" i="1"/>
  <c r="K171" i="1"/>
  <c r="K170" i="1"/>
  <c r="K169" i="1"/>
  <c r="K167" i="1"/>
  <c r="K165" i="1"/>
  <c r="K164" i="1"/>
  <c r="K163" i="1"/>
  <c r="K162" i="1"/>
  <c r="K159" i="1"/>
  <c r="K153" i="1"/>
  <c r="K152" i="1"/>
  <c r="K151" i="1"/>
  <c r="K147" i="1"/>
  <c r="K145" i="1"/>
  <c r="K143" i="1"/>
  <c r="K142" i="1"/>
  <c r="K140" i="1"/>
  <c r="K136" i="1"/>
  <c r="K135" i="1"/>
  <c r="K134" i="1"/>
  <c r="K133" i="1"/>
  <c r="K129" i="1"/>
  <c r="K128" i="1"/>
  <c r="K127" i="1"/>
  <c r="K126" i="1"/>
  <c r="K125" i="1"/>
  <c r="K124" i="1"/>
  <c r="K122" i="1"/>
  <c r="K118" i="1"/>
  <c r="K117" i="1"/>
  <c r="K116" i="1"/>
  <c r="K115" i="1"/>
  <c r="K112" i="1"/>
  <c r="K111" i="1"/>
  <c r="K107" i="1"/>
  <c r="K106" i="1"/>
  <c r="K105" i="1"/>
  <c r="K104" i="1"/>
  <c r="K103" i="1"/>
  <c r="K101" i="1"/>
  <c r="K100" i="1"/>
  <c r="K97" i="1"/>
  <c r="K96" i="1"/>
  <c r="K93" i="1"/>
  <c r="K92" i="1"/>
  <c r="K90" i="1"/>
  <c r="K89" i="1"/>
  <c r="K88" i="1"/>
  <c r="K82" i="1"/>
  <c r="K81" i="1"/>
  <c r="K79" i="1"/>
  <c r="K78" i="1"/>
  <c r="K77" i="1"/>
  <c r="K76" i="1"/>
  <c r="K75" i="1"/>
  <c r="K69" i="1"/>
  <c r="K68" i="1"/>
  <c r="K67" i="1"/>
  <c r="K66" i="1"/>
  <c r="K63" i="1"/>
  <c r="K62" i="1"/>
  <c r="K61" i="1"/>
  <c r="K60" i="1"/>
  <c r="K58" i="1"/>
  <c r="K55" i="1"/>
  <c r="K54" i="1"/>
  <c r="K53" i="1"/>
  <c r="K50" i="1"/>
  <c r="K49" i="1"/>
  <c r="K48" i="1"/>
  <c r="K46" i="1"/>
  <c r="K44" i="1"/>
  <c r="K43" i="1"/>
  <c r="K42" i="1"/>
  <c r="K41" i="1"/>
  <c r="K39" i="1"/>
  <c r="K38" i="1"/>
  <c r="K37" i="1"/>
  <c r="K35" i="1"/>
  <c r="K34" i="1"/>
  <c r="K33" i="1"/>
  <c r="K30" i="1"/>
  <c r="K29" i="1"/>
  <c r="K23" i="1"/>
  <c r="K22" i="1"/>
  <c r="K17" i="1"/>
  <c r="K16" i="1"/>
  <c r="K13" i="1"/>
  <c r="G137" i="1"/>
  <c r="G119" i="1" s="1"/>
  <c r="C154" i="1"/>
  <c r="C138" i="1"/>
  <c r="C137" i="1" s="1"/>
  <c r="C119" i="1" s="1"/>
  <c r="C98" i="1"/>
  <c r="C83" i="1"/>
  <c r="C24" i="1"/>
  <c r="C11" i="1" s="1"/>
  <c r="C10" i="1" l="1"/>
  <c r="D138" i="1" l="1"/>
  <c r="D24" i="1" l="1"/>
  <c r="D11" i="1" s="1"/>
  <c r="E173" i="1" l="1"/>
  <c r="E172" i="1" s="1"/>
  <c r="E171" i="1" s="1"/>
  <c r="E170" i="1" s="1"/>
  <c r="E158" i="1"/>
  <c r="E164" i="1"/>
  <c r="D137" i="1"/>
  <c r="E134" i="1" l="1"/>
  <c r="E133" i="1" s="1"/>
  <c r="E132" i="1" s="1"/>
  <c r="E131" i="1" s="1"/>
  <c r="E127" i="1" l="1"/>
  <c r="E126" i="1" s="1"/>
  <c r="E125" i="1" s="1"/>
  <c r="E117" i="1"/>
  <c r="E116" i="1" s="1"/>
  <c r="E103" i="1" l="1"/>
  <c r="E106" i="1"/>
  <c r="E105" i="1" s="1"/>
  <c r="E74" i="1"/>
  <c r="E77" i="1"/>
  <c r="E66" i="1"/>
  <c r="E62" i="1"/>
  <c r="E59" i="1"/>
  <c r="E52" i="1"/>
  <c r="E51" i="1" s="1"/>
  <c r="E32" i="1"/>
  <c r="E58" i="1" l="1"/>
  <c r="D98" i="1"/>
  <c r="D83" i="1"/>
  <c r="I48" i="2" l="1"/>
  <c r="H48" i="2"/>
  <c r="F48" i="2"/>
  <c r="I47" i="2"/>
  <c r="H47" i="2"/>
  <c r="F47" i="2"/>
  <c r="G46" i="2"/>
  <c r="E46" i="2"/>
  <c r="D46" i="2"/>
  <c r="I45" i="2"/>
  <c r="H45" i="2"/>
  <c r="F45" i="2"/>
  <c r="I44" i="2"/>
  <c r="H44" i="2"/>
  <c r="F44" i="2"/>
  <c r="I43" i="2"/>
  <c r="H43" i="2"/>
  <c r="F43" i="2"/>
  <c r="G42" i="2"/>
  <c r="G38" i="2" s="1"/>
  <c r="G37" i="2" s="1"/>
  <c r="E42" i="2"/>
  <c r="D42" i="2"/>
  <c r="H41" i="2"/>
  <c r="I40" i="2"/>
  <c r="H40" i="2"/>
  <c r="F40" i="2"/>
  <c r="E39" i="2"/>
  <c r="H39" i="2" s="1"/>
  <c r="D39" i="2"/>
  <c r="H36" i="2"/>
  <c r="H34" i="2"/>
  <c r="H33" i="2"/>
  <c r="I32" i="2"/>
  <c r="H32" i="2"/>
  <c r="I31" i="2"/>
  <c r="H31" i="2"/>
  <c r="I30" i="2"/>
  <c r="H30" i="2"/>
  <c r="G29" i="2"/>
  <c r="E28" i="2"/>
  <c r="D29" i="2"/>
  <c r="I27" i="2"/>
  <c r="H27" i="2"/>
  <c r="G26" i="2"/>
  <c r="E26" i="2"/>
  <c r="D26" i="2"/>
  <c r="I25" i="2"/>
  <c r="H25" i="2"/>
  <c r="I24" i="2"/>
  <c r="H24" i="2"/>
  <c r="I23" i="2"/>
  <c r="H23" i="2"/>
  <c r="G22" i="2"/>
  <c r="E22" i="2"/>
  <c r="D22" i="2"/>
  <c r="H21" i="2"/>
  <c r="I20" i="2"/>
  <c r="H20" i="2"/>
  <c r="G19" i="2"/>
  <c r="E19" i="2"/>
  <c r="I16" i="2"/>
  <c r="H16" i="2"/>
  <c r="G15" i="2"/>
  <c r="E15" i="2"/>
  <c r="D15" i="2"/>
  <c r="G14" i="2" l="1"/>
  <c r="G49" i="2" s="1"/>
  <c r="E14" i="2"/>
  <c r="D14" i="2"/>
  <c r="I46" i="2"/>
  <c r="H26" i="2"/>
  <c r="D28" i="2"/>
  <c r="I15" i="2"/>
  <c r="I28" i="2"/>
  <c r="H42" i="2"/>
  <c r="H22" i="2"/>
  <c r="I29" i="2"/>
  <c r="H15" i="2"/>
  <c r="I19" i="2"/>
  <c r="I22" i="2"/>
  <c r="H28" i="2"/>
  <c r="H29" i="2"/>
  <c r="E38" i="2"/>
  <c r="E37" i="2" s="1"/>
  <c r="H37" i="2" s="1"/>
  <c r="F42" i="2"/>
  <c r="I42" i="2"/>
  <c r="F46" i="2"/>
  <c r="I26" i="2"/>
  <c r="H19" i="2"/>
  <c r="D38" i="2"/>
  <c r="D37" i="2" s="1"/>
  <c r="F39" i="2"/>
  <c r="I39" i="2"/>
  <c r="H46" i="2"/>
  <c r="J163" i="1"/>
  <c r="J162" i="1"/>
  <c r="J159" i="1"/>
  <c r="J153" i="1"/>
  <c r="J152" i="1"/>
  <c r="J151" i="1"/>
  <c r="J147" i="1"/>
  <c r="J142" i="1"/>
  <c r="J136" i="1"/>
  <c r="J135" i="1"/>
  <c r="J115" i="1"/>
  <c r="J97" i="1"/>
  <c r="J96" i="1"/>
  <c r="J88" i="1"/>
  <c r="J82" i="1"/>
  <c r="J81" i="1"/>
  <c r="J78" i="1"/>
  <c r="J68" i="1"/>
  <c r="J67" i="1"/>
  <c r="J60" i="1"/>
  <c r="J53" i="1"/>
  <c r="J48" i="1"/>
  <c r="J46" i="1"/>
  <c r="J44" i="1"/>
  <c r="J43" i="1"/>
  <c r="J42" i="1"/>
  <c r="J41" i="1"/>
  <c r="J37" i="1"/>
  <c r="J35" i="1"/>
  <c r="J34" i="1"/>
  <c r="J33" i="1"/>
  <c r="J30" i="1"/>
  <c r="J29" i="1"/>
  <c r="J23" i="1"/>
  <c r="J22" i="1"/>
  <c r="I163" i="1"/>
  <c r="I162" i="1"/>
  <c r="I159" i="1"/>
  <c r="I153" i="1"/>
  <c r="I152" i="1"/>
  <c r="I151" i="1"/>
  <c r="I147" i="1"/>
  <c r="I142" i="1"/>
  <c r="I136" i="1"/>
  <c r="I135" i="1"/>
  <c r="I115" i="1"/>
  <c r="I104" i="1"/>
  <c r="I97" i="1"/>
  <c r="I96" i="1"/>
  <c r="I88" i="1"/>
  <c r="I82" i="1"/>
  <c r="I81" i="1"/>
  <c r="I79" i="1"/>
  <c r="I78" i="1"/>
  <c r="I69" i="1"/>
  <c r="I68" i="1"/>
  <c r="I67" i="1"/>
  <c r="I60" i="1"/>
  <c r="I53" i="1"/>
  <c r="I48" i="1"/>
  <c r="I46" i="1"/>
  <c r="I44" i="1"/>
  <c r="I43" i="1"/>
  <c r="I42" i="1"/>
  <c r="I41" i="1"/>
  <c r="I39" i="1"/>
  <c r="I38" i="1"/>
  <c r="I37" i="1"/>
  <c r="I35" i="1"/>
  <c r="I34" i="1"/>
  <c r="I33" i="1"/>
  <c r="I30" i="1"/>
  <c r="I29" i="1"/>
  <c r="I23" i="1"/>
  <c r="I22" i="1"/>
  <c r="H28" i="1"/>
  <c r="H161" i="1"/>
  <c r="H158" i="1"/>
  <c r="H146" i="1"/>
  <c r="H95" i="1"/>
  <c r="H80" i="1"/>
  <c r="H52" i="1"/>
  <c r="H21" i="1"/>
  <c r="G158" i="1"/>
  <c r="G157" i="1" s="1"/>
  <c r="G146" i="1"/>
  <c r="G144" i="1" s="1"/>
  <c r="G123" i="1"/>
  <c r="G95" i="1"/>
  <c r="G80" i="1"/>
  <c r="G52" i="1"/>
  <c r="G51" i="1" s="1"/>
  <c r="G21" i="1"/>
  <c r="G20" i="1" s="1"/>
  <c r="G18" i="1" s="1"/>
  <c r="K161" i="1" l="1"/>
  <c r="K158" i="1"/>
  <c r="K146" i="1"/>
  <c r="K95" i="1"/>
  <c r="K80" i="1"/>
  <c r="K74" i="1"/>
  <c r="K59" i="1"/>
  <c r="K52" i="1"/>
  <c r="K28" i="1"/>
  <c r="H20" i="1"/>
  <c r="I20" i="1" s="1"/>
  <c r="K21" i="1"/>
  <c r="G154" i="1"/>
  <c r="G155" i="1"/>
  <c r="I37" i="2"/>
  <c r="H38" i="2"/>
  <c r="D13" i="2"/>
  <c r="D49" i="2"/>
  <c r="J146" i="1"/>
  <c r="J161" i="1"/>
  <c r="I59" i="1"/>
  <c r="J74" i="1"/>
  <c r="J124" i="1"/>
  <c r="I158" i="1"/>
  <c r="J21" i="1"/>
  <c r="J52" i="1"/>
  <c r="J80" i="1"/>
  <c r="I95" i="1"/>
  <c r="H123" i="1"/>
  <c r="J134" i="1"/>
  <c r="H144" i="1"/>
  <c r="H157" i="1"/>
  <c r="I66" i="1"/>
  <c r="I21" i="1"/>
  <c r="I52" i="1"/>
  <c r="I80" i="1"/>
  <c r="I124" i="1"/>
  <c r="I134" i="1"/>
  <c r="I161" i="1"/>
  <c r="J20" i="1"/>
  <c r="J59" i="1"/>
  <c r="J66" i="1"/>
  <c r="J95" i="1"/>
  <c r="J158" i="1"/>
  <c r="H51" i="1"/>
  <c r="I74" i="1"/>
  <c r="I146" i="1"/>
  <c r="I38" i="2"/>
  <c r="H14" i="2"/>
  <c r="I14" i="2"/>
  <c r="F37" i="2"/>
  <c r="E13" i="2"/>
  <c r="F38" i="2"/>
  <c r="E146" i="1"/>
  <c r="E161" i="1"/>
  <c r="E157" i="1"/>
  <c r="E80" i="1"/>
  <c r="E73" i="1" s="1"/>
  <c r="E72" i="1" s="1"/>
  <c r="E71" i="1" s="1"/>
  <c r="E95" i="1"/>
  <c r="E21" i="1"/>
  <c r="E20" i="1" s="1"/>
  <c r="E18" i="1" s="1"/>
  <c r="I160" i="1" l="1"/>
  <c r="H156" i="1"/>
  <c r="L160" i="1"/>
  <c r="K160" i="1"/>
  <c r="L157" i="1"/>
  <c r="K157" i="1"/>
  <c r="J144" i="1"/>
  <c r="L144" i="1"/>
  <c r="K144" i="1"/>
  <c r="I123" i="1"/>
  <c r="K123" i="1"/>
  <c r="K51" i="1"/>
  <c r="H18" i="1"/>
  <c r="J18" i="1" s="1"/>
  <c r="H19" i="1"/>
  <c r="K20" i="1"/>
  <c r="E144" i="1"/>
  <c r="F144" i="1" s="1"/>
  <c r="E145" i="1"/>
  <c r="E160" i="1"/>
  <c r="E156" i="1" s="1"/>
  <c r="E155" i="1" s="1"/>
  <c r="J160" i="1"/>
  <c r="I144" i="1"/>
  <c r="H154" i="1"/>
  <c r="J157" i="1"/>
  <c r="J123" i="1"/>
  <c r="I157" i="1"/>
  <c r="I51" i="1"/>
  <c r="J51" i="1"/>
  <c r="E123" i="1"/>
  <c r="E122" i="1" s="1"/>
  <c r="E121" i="1" s="1"/>
  <c r="E120" i="1" s="1"/>
  <c r="E154" i="1"/>
  <c r="I18" i="1"/>
  <c r="E49" i="2"/>
  <c r="F49" i="2" s="1"/>
  <c r="I13" i="2"/>
  <c r="H13" i="2"/>
  <c r="H155" i="1" l="1"/>
  <c r="K156" i="1"/>
  <c r="J154" i="1"/>
  <c r="K154" i="1"/>
  <c r="L154" i="1"/>
  <c r="K19" i="1"/>
  <c r="L18" i="1"/>
  <c r="K18" i="1"/>
  <c r="I154" i="1"/>
  <c r="I49" i="2"/>
  <c r="H49" i="2"/>
  <c r="H150" i="1"/>
  <c r="H149" i="1" s="1"/>
  <c r="H141" i="1"/>
  <c r="H94" i="1"/>
  <c r="H87" i="1"/>
  <c r="H45" i="1"/>
  <c r="H36" i="1"/>
  <c r="H40" i="1"/>
  <c r="H32" i="1"/>
  <c r="H15" i="1"/>
  <c r="E168" i="1"/>
  <c r="E150" i="1"/>
  <c r="E149" i="1" s="1"/>
  <c r="E141" i="1"/>
  <c r="E114" i="1"/>
  <c r="E113" i="1" s="1"/>
  <c r="E87" i="1"/>
  <c r="E86" i="1" s="1"/>
  <c r="E85" i="1" s="1"/>
  <c r="E84" i="1" s="1"/>
  <c r="E47" i="1"/>
  <c r="E45" i="1"/>
  <c r="E40" i="1"/>
  <c r="E36" i="1"/>
  <c r="E28" i="1"/>
  <c r="E27" i="1" s="1"/>
  <c r="E15" i="1"/>
  <c r="E14" i="1" s="1"/>
  <c r="K149" i="1" l="1"/>
  <c r="K155" i="1"/>
  <c r="K150" i="1"/>
  <c r="K141" i="1"/>
  <c r="K94" i="1"/>
  <c r="K87" i="1"/>
  <c r="K45" i="1"/>
  <c r="K40" i="1"/>
  <c r="K36" i="1"/>
  <c r="K32" i="1"/>
  <c r="K15" i="1"/>
  <c r="E12" i="1"/>
  <c r="E13" i="1"/>
  <c r="E139" i="1"/>
  <c r="E140" i="1"/>
  <c r="E31" i="1"/>
  <c r="E26" i="1" s="1"/>
  <c r="E25" i="1" s="1"/>
  <c r="E24" i="1" s="1"/>
  <c r="F154" i="1"/>
  <c r="E148" i="1"/>
  <c r="E65" i="1"/>
  <c r="E64" i="1" s="1"/>
  <c r="E57" i="1" s="1"/>
  <c r="E94" i="1"/>
  <c r="E91" i="1" s="1"/>
  <c r="E83" i="1" s="1"/>
  <c r="E102" i="1"/>
  <c r="E101" i="1" s="1"/>
  <c r="E100" i="1" s="1"/>
  <c r="H14" i="1"/>
  <c r="H72" i="1"/>
  <c r="D132" i="1"/>
  <c r="D94" i="1"/>
  <c r="D86" i="1"/>
  <c r="D85" i="1" s="1"/>
  <c r="G36" i="1"/>
  <c r="I36" i="1" s="1"/>
  <c r="I150" i="1"/>
  <c r="G141" i="1"/>
  <c r="J141" i="1" s="1"/>
  <c r="G114" i="1"/>
  <c r="G94" i="1"/>
  <c r="J94" i="1" s="1"/>
  <c r="G87" i="1"/>
  <c r="I87" i="1" s="1"/>
  <c r="H71" i="1" l="1"/>
  <c r="K72" i="1"/>
  <c r="K73" i="1"/>
  <c r="K14" i="1"/>
  <c r="E138" i="1"/>
  <c r="E137" i="1" s="1"/>
  <c r="J150" i="1"/>
  <c r="J87" i="1"/>
  <c r="J36" i="1"/>
  <c r="I141" i="1"/>
  <c r="I94" i="1"/>
  <c r="F84" i="1"/>
  <c r="F148" i="1"/>
  <c r="E130" i="1"/>
  <c r="E70" i="1"/>
  <c r="E56" i="1"/>
  <c r="E11" i="1" s="1"/>
  <c r="J73" i="1"/>
  <c r="G45" i="1"/>
  <c r="G32" i="1"/>
  <c r="G40" i="1"/>
  <c r="G28" i="1"/>
  <c r="G15" i="1"/>
  <c r="K71" i="1" l="1"/>
  <c r="I32" i="1"/>
  <c r="J32" i="1"/>
  <c r="J40" i="1"/>
  <c r="I40" i="1"/>
  <c r="I45" i="1"/>
  <c r="J45" i="1"/>
  <c r="I73" i="1"/>
  <c r="I28" i="1"/>
  <c r="J28" i="1"/>
  <c r="E98" i="1"/>
  <c r="E99" i="1"/>
  <c r="D119" i="1" l="1"/>
  <c r="D10" i="1" s="1"/>
  <c r="E119" i="1"/>
  <c r="E10" i="1" s="1"/>
  <c r="J17" i="1" l="1"/>
  <c r="I17" i="1"/>
  <c r="J16" i="1"/>
  <c r="I16" i="1"/>
  <c r="G168" i="1"/>
  <c r="G166" i="1" s="1"/>
  <c r="G148" i="1"/>
  <c r="G132" i="1"/>
  <c r="G102" i="1"/>
  <c r="G64" i="1"/>
  <c r="G57" i="1" s="1"/>
  <c r="G14" i="1"/>
  <c r="G12" i="1" s="1"/>
  <c r="I169" i="1" l="1"/>
  <c r="J169" i="1"/>
  <c r="G56" i="1"/>
  <c r="G113" i="1"/>
  <c r="G47" i="1"/>
  <c r="G70" i="1"/>
  <c r="G86" i="1"/>
  <c r="G85" i="1" s="1"/>
  <c r="G84" i="1" s="1"/>
  <c r="G99" i="1"/>
  <c r="F166" i="1"/>
  <c r="H168" i="1"/>
  <c r="H132" i="1"/>
  <c r="H131" i="1" s="1"/>
  <c r="K168" i="1" l="1"/>
  <c r="K131" i="1"/>
  <c r="K132" i="1"/>
  <c r="J168" i="1"/>
  <c r="I168" i="1"/>
  <c r="G11" i="1"/>
  <c r="I132" i="1"/>
  <c r="J132" i="1"/>
  <c r="H65" i="1"/>
  <c r="G139" i="1"/>
  <c r="G130" i="1"/>
  <c r="H166" i="1"/>
  <c r="F120" i="1"/>
  <c r="L166" i="1" l="1"/>
  <c r="K166" i="1"/>
  <c r="K65" i="1"/>
  <c r="I166" i="1"/>
  <c r="J166" i="1"/>
  <c r="J65" i="1"/>
  <c r="I65" i="1"/>
  <c r="F130" i="1"/>
  <c r="H64" i="1"/>
  <c r="H57" i="1" s="1"/>
  <c r="H47" i="1"/>
  <c r="F56" i="1"/>
  <c r="H148" i="1"/>
  <c r="H138" i="1" s="1"/>
  <c r="H86" i="1"/>
  <c r="F91" i="1"/>
  <c r="H137" i="1" l="1"/>
  <c r="L138" i="1"/>
  <c r="K138" i="1"/>
  <c r="K57" i="1"/>
  <c r="L148" i="1"/>
  <c r="K148" i="1"/>
  <c r="K47" i="1"/>
  <c r="H31" i="1"/>
  <c r="K86" i="1"/>
  <c r="K64" i="1"/>
  <c r="J148" i="1"/>
  <c r="I148" i="1"/>
  <c r="I131" i="1"/>
  <c r="J131" i="1"/>
  <c r="I47" i="1"/>
  <c r="J47" i="1"/>
  <c r="J58" i="1"/>
  <c r="I58" i="1"/>
  <c r="I64" i="1"/>
  <c r="J64" i="1"/>
  <c r="J86" i="1"/>
  <c r="I86" i="1"/>
  <c r="H130" i="1"/>
  <c r="H56" i="1"/>
  <c r="H139" i="1"/>
  <c r="H114" i="1"/>
  <c r="J15" i="1"/>
  <c r="I15" i="1"/>
  <c r="G91" i="1"/>
  <c r="H70" i="1"/>
  <c r="H85" i="1"/>
  <c r="H102" i="1"/>
  <c r="L137" i="1" l="1"/>
  <c r="K137" i="1"/>
  <c r="L139" i="1"/>
  <c r="K139" i="1"/>
  <c r="L130" i="1"/>
  <c r="K130" i="1"/>
  <c r="K114" i="1"/>
  <c r="K70" i="1"/>
  <c r="L70" i="1"/>
  <c r="K31" i="1"/>
  <c r="K27" i="1"/>
  <c r="K85" i="1"/>
  <c r="I102" i="1"/>
  <c r="K102" i="1"/>
  <c r="L56" i="1"/>
  <c r="K56" i="1"/>
  <c r="J139" i="1"/>
  <c r="I139" i="1"/>
  <c r="J70" i="1"/>
  <c r="I70" i="1"/>
  <c r="I114" i="1"/>
  <c r="J114" i="1"/>
  <c r="J122" i="1"/>
  <c r="I122" i="1"/>
  <c r="J130" i="1"/>
  <c r="I130" i="1"/>
  <c r="J27" i="1"/>
  <c r="I27" i="1"/>
  <c r="I85" i="1"/>
  <c r="J85" i="1"/>
  <c r="J56" i="1"/>
  <c r="I56" i="1"/>
  <c r="G83" i="1"/>
  <c r="H113" i="1"/>
  <c r="H12" i="1"/>
  <c r="I14" i="1"/>
  <c r="J14" i="1"/>
  <c r="F139" i="1"/>
  <c r="F70" i="1"/>
  <c r="H84" i="1"/>
  <c r="H91" i="1"/>
  <c r="F99" i="1"/>
  <c r="K121" i="1" l="1"/>
  <c r="K113" i="1"/>
  <c r="L91" i="1"/>
  <c r="K91" i="1"/>
  <c r="L24" i="1"/>
  <c r="K24" i="1"/>
  <c r="K26" i="1"/>
  <c r="H11" i="1"/>
  <c r="L11" i="1" s="1"/>
  <c r="K12" i="1"/>
  <c r="L12" i="1"/>
  <c r="L84" i="1"/>
  <c r="K84" i="1"/>
  <c r="I121" i="1"/>
  <c r="J121" i="1"/>
  <c r="J113" i="1"/>
  <c r="I113" i="1"/>
  <c r="I24" i="1"/>
  <c r="J24" i="1"/>
  <c r="H83" i="1"/>
  <c r="I91" i="1"/>
  <c r="J91" i="1"/>
  <c r="J137" i="1"/>
  <c r="I137" i="1"/>
  <c r="J84" i="1"/>
  <c r="I84" i="1"/>
  <c r="H110" i="1"/>
  <c r="J12" i="1"/>
  <c r="I12" i="1"/>
  <c r="F137" i="1"/>
  <c r="H99" i="1"/>
  <c r="F110" i="1"/>
  <c r="F119" i="1"/>
  <c r="H119" i="1" l="1"/>
  <c r="I119" i="1" s="1"/>
  <c r="K120" i="1"/>
  <c r="L120" i="1"/>
  <c r="L110" i="1"/>
  <c r="K110" i="1"/>
  <c r="L25" i="1"/>
  <c r="K25" i="1"/>
  <c r="K11" i="1"/>
  <c r="J83" i="1"/>
  <c r="L83" i="1"/>
  <c r="K83" i="1"/>
  <c r="I99" i="1"/>
  <c r="K99" i="1"/>
  <c r="I83" i="1"/>
  <c r="I110" i="1"/>
  <c r="J110" i="1"/>
  <c r="J120" i="1"/>
  <c r="I120" i="1"/>
  <c r="H98" i="1"/>
  <c r="F24" i="1"/>
  <c r="F98" i="1"/>
  <c r="F12" i="1"/>
  <c r="J119" i="1" l="1"/>
  <c r="L119" i="1"/>
  <c r="K119" i="1"/>
  <c r="K98" i="1"/>
  <c r="L98" i="1"/>
  <c r="J98" i="1"/>
  <c r="I98" i="1"/>
  <c r="L10" i="1"/>
  <c r="J11" i="1"/>
  <c r="I11" i="1"/>
  <c r="F11" i="1"/>
  <c r="I10" i="1" l="1"/>
  <c r="K10" i="1"/>
  <c r="J10" i="1"/>
  <c r="F10" i="1"/>
  <c r="F83" i="1"/>
</calcChain>
</file>

<file path=xl/sharedStrings.xml><?xml version="1.0" encoding="utf-8"?>
<sst xmlns="http://schemas.openxmlformats.org/spreadsheetml/2006/main" count="485" uniqueCount="372">
  <si>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</si>
  <si>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</si>
  <si>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</si>
  <si>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</si>
  <si>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</si>
  <si>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</si>
  <si>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</si>
  <si>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</si>
  <si>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</si>
  <si>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</si>
  <si>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</si>
  <si>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</si>
  <si>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</si>
  <si>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</si>
  <si>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</si>
  <si>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</si>
  <si>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</si>
  <si>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</si>
  <si>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</si>
  <si>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</si>
  <si>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 xml:space="preserve">Органы юстиции </t>
  </si>
  <si>
    <t>Государственная регистрация актов гражданского состояния</t>
  </si>
  <si>
    <t>Национальная экономика</t>
  </si>
  <si>
    <t>Другие вопросы в области экономики</t>
  </si>
  <si>
    <t>Мероприятия по землеустройству и землепользованию</t>
  </si>
  <si>
    <t>Жилищно-коммунальное хозяйство</t>
  </si>
  <si>
    <t xml:space="preserve"> БР от Решения о бюджете</t>
  </si>
  <si>
    <t>Национальная оборона</t>
  </si>
  <si>
    <t>Осуществление первичного воинского учета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</si>
  <si>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</si>
  <si>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</si>
  <si>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</si>
  <si>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Уличное освещение</t>
  </si>
  <si>
    <t>Коммунальные услуги</t>
  </si>
  <si>
    <t>Функционирование высшего должностного лица субъекта Российской Федерации и муниципального образования</t>
  </si>
  <si>
    <t>БЕЗВОЗМЕЗДНЫЕ ПОСТУПЛЕНИЯ ОТ ДРУГИХ БЮДЖЕТОВ БЮДЖЕТНОЙ СИСТЕМЫ РОССИЙСКОЙ ФЕДЕРАЦИИ</t>
  </si>
  <si>
    <t xml:space="preserve">Иные межбюджетные трансферты 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</si>
  <si>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</si>
  <si>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</si>
  <si>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</si>
  <si>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</si>
  <si>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</si>
  <si>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</si>
  <si>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182 1 01 02000 00 0000 000</t>
  </si>
  <si>
    <t>НАЛОГИ НА СОВОКУПНЫЙ ДОХОД</t>
  </si>
  <si>
    <t>182 1 05 00000 00 0000 000</t>
  </si>
  <si>
    <t>Налог,взимаемый в связи с применением упрощенной системы налогообложения</t>
  </si>
  <si>
    <t>182 1 05 01000 00 0000 000</t>
  </si>
  <si>
    <t>НАЛОГ НА ИМУЩЕСТВО</t>
  </si>
  <si>
    <t>Налог на имущество физических лиц</t>
  </si>
  <si>
    <t>182 1 06 00000 00 0000 000</t>
  </si>
  <si>
    <t>Земельный налог</t>
  </si>
  <si>
    <t>Транспортный налог</t>
  </si>
  <si>
    <t>ГОСУДАРСТВЕННАЯ ПОШЛИНА</t>
  </si>
  <si>
    <t>Госпошлина за совершение нотариальных действий</t>
  </si>
  <si>
    <t>182 1 06 01000 00 0000 110</t>
  </si>
  <si>
    <t>182 1 06 06000 00 0000 110</t>
  </si>
  <si>
    <t>182 1 06 04000 02 0000 110</t>
  </si>
  <si>
    <t xml:space="preserve">ДОХОДЫ ОТ ИСПОЛЬЗОВАНИЯ ИМУЩЕСТВА ,НАХОДЯЩЕГОСЯ В ГОСУДАРСТВЕННОЙ И МУНИЦИПАЛЬНОЙ СОБСТВЕННОСТИ </t>
  </si>
  <si>
    <t>000 1 11 00000 00 0000 000</t>
  </si>
  <si>
    <t>Доходы от сдачи в аренду имущества,находящегося в оперативном управлении органов управления поселений и созданных ими учреждений (за исключением имущества муниципальных  автономных учреждений)</t>
  </si>
  <si>
    <t>Прочие поступления от использования имущества , находящегося в собственности поселений</t>
  </si>
  <si>
    <t xml:space="preserve">БЕЗВОЗМЕЗДНЫЕ ПОСТУПЛЕНИЯ </t>
  </si>
  <si>
    <t>Дотации от других бюджетов бюджетной системы Российской Федерации</t>
  </si>
  <si>
    <t>Субвенции из краевого фонда компенсаций (КФФП)</t>
  </si>
  <si>
    <t>Субвенции на реализацию федерального закона от 28.03.1998 года №53 ФЗ "О воинской обязанности и военной службе"</t>
  </si>
  <si>
    <t>Субвенции на реализацию Закона Хабаровского края от 29.09.2005 года №301 "О наделении отганов местного самоуправления полномочиями на государственную регистрацию актов гражданского состояния"</t>
  </si>
  <si>
    <t>Прочие межбюджетные трансферты, передаваемые бюджетам поселений</t>
  </si>
  <si>
    <t>ВСЕГО ДОХОДОВ</t>
  </si>
  <si>
    <t>Приложение №2</t>
  </si>
  <si>
    <t xml:space="preserve"> Бюджетной росписью (БР)</t>
  </si>
  <si>
    <t>Единый сельскохозяйственный налог</t>
  </si>
  <si>
    <t>182 1 05 03000 00 0000 000</t>
  </si>
  <si>
    <t>Невыясненные  поступления</t>
  </si>
  <si>
    <t>Другие общегосударственные расходы</t>
  </si>
  <si>
    <t>Реализация государственной политики в области приватизации и управлнения государственной и муниципальной собственности</t>
  </si>
  <si>
    <t>Национальная безопасность и правоохранительная деятельность</t>
  </si>
  <si>
    <t>Жилищное хозяйство</t>
  </si>
  <si>
    <t>Коммунальное хозяйство</t>
  </si>
  <si>
    <t>Мероприятия в области коммунального хозяйства</t>
  </si>
  <si>
    <t>Приложение №3</t>
  </si>
  <si>
    <t>Дотации бюджетам поселений на выравнивангие бюджетной обеспеченности (РФФПП)</t>
  </si>
  <si>
    <t>(рублях)</t>
  </si>
  <si>
    <t>901 1 11 05013 10 0000 120</t>
  </si>
  <si>
    <t>Доходы ,получаемые  в виде арендной платы за земельные участки,государственная собственность 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</si>
  <si>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Социальная политика</t>
  </si>
  <si>
    <t>Иные межбюджетные трансферты</t>
  </si>
  <si>
    <t>ДОХОДЫ НАЛОГОВЫЕ И НЕНАЛОГОВЫЕ- всего</t>
  </si>
  <si>
    <t>НЕНАЛОГОВЫЕ ДОХОДЫ</t>
  </si>
  <si>
    <t>НАЛОГОВЫЕ ДОХОДЫ</t>
  </si>
  <si>
    <t>Прочие безвозмездные поступления</t>
  </si>
  <si>
    <t>Субсидии бюджетам бюджетной сстемыРоссийской Федерации</t>
  </si>
  <si>
    <t>Закон Хабаровского края от 24.11.2010 №49"О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</si>
  <si>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Отклонение исполненных бюджетных назначений 2013 года от утвержденных бюджетных назначений по отчету</t>
  </si>
  <si>
    <t>Фонд оплаты труда и страховые взносы</t>
  </si>
  <si>
    <t>Иные выплаты  персоналу, за исключением фонда оплаты труда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</si>
  <si>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</si>
  <si>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</si>
  <si>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</si>
  <si>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Прочие услуги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</si>
  <si>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</si>
  <si>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</si>
  <si>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</si>
  <si>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</si>
  <si>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925 01 00 0000000 000 000</t>
  </si>
  <si>
    <t>925 01 02 0000000 000 000</t>
  </si>
  <si>
    <t>Функционирование законодательных (представительных)органов госукдарственной власти и представительных органов муниципальных образований</t>
  </si>
  <si>
    <t>Председатель законодательного(представительного) органа местного самоуправления</t>
  </si>
  <si>
    <t>925 01 03 0000000 000 000</t>
  </si>
  <si>
    <t>Бюджетные инвестиции в объекты капитального строительства государственной собственности субъектов Российской Федерации(объекты капстроительства собственности муниципальных образований)</t>
  </si>
  <si>
    <t>Культура и кинематоргафия</t>
  </si>
  <si>
    <t>925 08 00 0000000 000 000</t>
  </si>
  <si>
    <t>Субсидии бюджетным учреждениям на финансирование муниципального задания  на оказание муниципальных услуг(выполнение работ)</t>
  </si>
  <si>
    <t>Другие вопросы в области культуры, кинематографии</t>
  </si>
  <si>
    <t xml:space="preserve">Безвозмездные перечисления </t>
  </si>
  <si>
    <t>925 05 02 0921605 244 340</t>
  </si>
  <si>
    <t>Закон Хабаровского края от24.10.2010№49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</si>
  <si>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925 01 04 5210292 244 340</t>
  </si>
  <si>
    <t>925 01 04 5210292 244 000</t>
  </si>
  <si>
    <t>925 08 01 4409900 611 241</t>
  </si>
  <si>
    <t xml:space="preserve">исполнения доходов бюджета Де-Кастринского  сельского поселения  Ульчского муниципального района </t>
  </si>
  <si>
    <t>Утвержденные бюджетные назначения по отчету (ф.0503317)</t>
  </si>
  <si>
    <t>Доходжы от продажи земельных участков, государственная собственность на которые не разграничена и которые расположены в границах поселений</t>
  </si>
  <si>
    <t>(гр.4-гр.3)</t>
  </si>
  <si>
    <t>(гр8-гр.7)</t>
  </si>
  <si>
    <t>гр.8:гр.7х100</t>
  </si>
  <si>
    <t>925 1 08 00000 00 0000 110</t>
  </si>
  <si>
    <t>925 1 08 04020 01 1000 110</t>
  </si>
  <si>
    <t>925 1 11 09045 10 0000 120</t>
  </si>
  <si>
    <t>925 1 14 010501 00 0000 410</t>
  </si>
  <si>
    <t>925 1 14 06013 10 0000 430</t>
  </si>
  <si>
    <t>925 1 17 01050 10 0000 180</t>
  </si>
  <si>
    <t>925 2 00 00000 00 0000 000</t>
  </si>
  <si>
    <t>9252 02 00000 00 0000 000</t>
  </si>
  <si>
    <t>925 2 02 01000 00 0000 151</t>
  </si>
  <si>
    <t>925 2 02 01001 10 0000 151</t>
  </si>
  <si>
    <t>925 2 02 03000 00 0000 000</t>
  </si>
  <si>
    <t>925 2 02 03015 10 0000 151</t>
  </si>
  <si>
    <t>925 2 02 03003 10 0000 151</t>
  </si>
  <si>
    <t>925 2 02 03024 10 0000 151</t>
  </si>
  <si>
    <t>925 2 02 04000 00 0000 151</t>
  </si>
  <si>
    <t>925 2 02 04999 10 0000 151</t>
  </si>
  <si>
    <t>925 2 07 05030 10 0000 180</t>
  </si>
  <si>
    <t>925 10 01 0000000 000 000</t>
  </si>
  <si>
    <t>925 05 03 6000100 244 223</t>
  </si>
  <si>
    <t>925 05 02 0000000 000 000</t>
  </si>
  <si>
    <t>925 05 01 0000000 000 000</t>
  </si>
  <si>
    <t>925 05 00 0000000 000 000</t>
  </si>
  <si>
    <t>925 04 12 0000000 000 000</t>
  </si>
  <si>
    <t>925 04 00 0000000 000 000</t>
  </si>
  <si>
    <t>925 03 10 0000000 000 000</t>
  </si>
  <si>
    <t>925 03 04 0000000 000 000</t>
  </si>
  <si>
    <t>925 03 00 0000000 000 000</t>
  </si>
  <si>
    <t>925 02 03 0000000 000 000</t>
  </si>
  <si>
    <t>925 01 13 0000000 000 000</t>
  </si>
  <si>
    <t>925 01 04 0000000 000 000</t>
  </si>
  <si>
    <t>Осуществление  части  полномочий по решению вопросов местного значения в соответствии с заключенными соглашениями -полномочия по разработке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</si>
  <si>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Резервные фонды</t>
  </si>
  <si>
    <t>925 01 11 0000000 000 000</t>
  </si>
  <si>
    <t>Защита населения и территории от чрезвычайных ситуаций природногои техногенного характера , гражданская оборона</t>
  </si>
  <si>
    <t>925 03 09 0000000 000 000</t>
  </si>
  <si>
    <t>925 04 09 0000000 000 000</t>
  </si>
  <si>
    <t>Дорожное хозяйство (дорожные фонды)</t>
  </si>
  <si>
    <t>Физическая культура и спорт</t>
  </si>
  <si>
    <t>925 11 00 0000000 000 000</t>
  </si>
  <si>
    <t>Обеспечение  высшего должностного лица субъекта Российской Федерации и  муниципального образования</t>
  </si>
  <si>
    <t>925 01 02 8110005 121 000</t>
  </si>
  <si>
    <t>925 01 02 8110005 000 000</t>
  </si>
  <si>
    <t>925 01 02 8110005 121 213</t>
  </si>
  <si>
    <t>925 01 02 8110005 121 211</t>
  </si>
  <si>
    <t>Обеспечение деятельности представительного органа местного самоуправления</t>
  </si>
  <si>
    <t>925 01 03 8200000 000 000</t>
  </si>
  <si>
    <t>925 01 03 8210005 000 000</t>
  </si>
  <si>
    <t>925 01 03 8210005 121 000</t>
  </si>
  <si>
    <t>925 01 03 8210005 121 211</t>
  </si>
  <si>
    <t>925 01 03 8210005 121 213</t>
  </si>
  <si>
    <t>Обеспечение функций аппарата органов местного самоуправления</t>
  </si>
  <si>
    <t>Администрация Де-Кастринского сельского поселения</t>
  </si>
  <si>
    <t>925 01 04 8310000 000 000</t>
  </si>
  <si>
    <t>925 01 04 8310005 000 000</t>
  </si>
  <si>
    <t>Аппарат органов местного самоуправления</t>
  </si>
  <si>
    <t>925 01 04 8310005 121 000</t>
  </si>
  <si>
    <t>925 01 04 8310005 121 211</t>
  </si>
  <si>
    <t>925 01 04 8310005 121 213</t>
  </si>
  <si>
    <t>Расходы на обеспечение функций аппарата органов местного самоуправления</t>
  </si>
  <si>
    <t>925 01 04 8310006 000 000</t>
  </si>
  <si>
    <t>925 01 04 8310006 122 000</t>
  </si>
  <si>
    <t>92501 04 8310006 122 212</t>
  </si>
  <si>
    <t>925 01 048310006 122 226</t>
  </si>
  <si>
    <t>925 01 04 8310006 242 000</t>
  </si>
  <si>
    <t>925 01 04 8310006 851 000</t>
  </si>
  <si>
    <t>925 01 04 8310006 851 290</t>
  </si>
  <si>
    <t>925 01 04 8310006 852 000</t>
  </si>
  <si>
    <t>925 01 04 8310006 852 290</t>
  </si>
  <si>
    <t>925 01 04 8310006 244 340</t>
  </si>
  <si>
    <t>925 01 04 8310006 244 226</t>
  </si>
  <si>
    <t>925 01 04 8310006 244 225</t>
  </si>
  <si>
    <t>925 01 04 8310006 244 223</t>
  </si>
  <si>
    <t>925 01 04 8310006 244 000</t>
  </si>
  <si>
    <t>925 01 04 8310006 242 310</t>
  </si>
  <si>
    <t>925 01 04 8310006 242 226</t>
  </si>
  <si>
    <t>925 01 04 8310006 242 221</t>
  </si>
  <si>
    <t>925 01 04 4310000 000 000</t>
  </si>
  <si>
    <t>925 01 04 9910017 000 000</t>
  </si>
  <si>
    <t>Прочие непрограммные расходы  органов местного самоуправления</t>
  </si>
  <si>
    <t>925 01 139910015 244 000</t>
  </si>
  <si>
    <t>925 01 13 9910015 244 226</t>
  </si>
  <si>
    <t>925 01 13 9910015 244 340</t>
  </si>
  <si>
    <t>925 01 13 9910015 852 000</t>
  </si>
  <si>
    <t>925 01 13 9910015 852 290</t>
  </si>
  <si>
    <t>Управление муниципальной собственностью</t>
  </si>
  <si>
    <t>925 01 13 9920000 000 000</t>
  </si>
  <si>
    <t>Оценка недвижимости, признание прав и регулирование отношений по государственной и муниципальной собственности</t>
  </si>
  <si>
    <t>925 01 13 9920009 000 000</t>
  </si>
  <si>
    <t>925 01 13 9920009 244 000</t>
  </si>
  <si>
    <t>925 01 13 9920009 244 225</t>
  </si>
  <si>
    <t>925 01 13 9920009 244 226</t>
  </si>
  <si>
    <t>925 01 13 9920009 244 290</t>
  </si>
  <si>
    <t>925 01 13 9900000 000 000</t>
  </si>
  <si>
    <t>Мобилизационная и вневойсковая подготовка</t>
  </si>
  <si>
    <t>925 02 00 0000000 000 000</t>
  </si>
  <si>
    <t>Непрограммные расходы органов  местного самоуправления</t>
  </si>
  <si>
    <t>925 02 03 9900000 000 000</t>
  </si>
  <si>
    <t>925 02 03 9915118 000 000</t>
  </si>
  <si>
    <t>Фонд оплаты труда и взносы по социальному страхованию</t>
  </si>
  <si>
    <t>925 02 03 9915118 121 000</t>
  </si>
  <si>
    <t>925 02 03 9915118 121 211</t>
  </si>
  <si>
    <t>925 02 03 9915118 121 213</t>
  </si>
  <si>
    <t>Иные выплаты персоналу, за исключением фонда оплаты труда</t>
  </si>
  <si>
    <t>925 02 03 9915118 122 000</t>
  </si>
  <si>
    <t>925 02 03 9915118 122 212</t>
  </si>
  <si>
    <t>925 02 03 9915118 122 222</t>
  </si>
  <si>
    <t>925 02 03 9915118 244 000</t>
  </si>
  <si>
    <t>Содержание имущества</t>
  </si>
  <si>
    <t>925 02 03 9915118 244 225</t>
  </si>
  <si>
    <t>925 02 03 9915118 244 340</t>
  </si>
  <si>
    <t>Обеспечение функций аппарата органов  местного самоуправления</t>
  </si>
  <si>
    <t>925 03 04 8320000 000 000</t>
  </si>
  <si>
    <t>925 03 04 8325930 000 000</t>
  </si>
  <si>
    <t>925 03 04 8325930 244 000</t>
  </si>
  <si>
    <t>925 03 04 8325930 244 340</t>
  </si>
  <si>
    <t>Прочие непрограммные расходы органов местного самоуправления</t>
  </si>
  <si>
    <t>925 03 10 9900000 000 000</t>
  </si>
  <si>
    <t>Прочие непрограммные расходы бюджета сельского поселения</t>
  </si>
  <si>
    <t>925 03 10 9910000 000 000</t>
  </si>
  <si>
    <t>925 03 10 9910011 000 000</t>
  </si>
  <si>
    <t>925 03 10 9910011 244 000</t>
  </si>
  <si>
    <t>925 03 10 9910011 244 226</t>
  </si>
  <si>
    <t>925 03 10 9910011 244 340</t>
  </si>
  <si>
    <t>Развитие транспортной системы сельского поселения</t>
  </si>
  <si>
    <t>925 04 09 8400000 000 000</t>
  </si>
  <si>
    <t xml:space="preserve">Дорожное хозяйство </t>
  </si>
  <si>
    <t>925 04 09 8420000 000 000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</si>
  <si>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</si>
  <si>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925 04 09 8420016 000 000</t>
  </si>
  <si>
    <t>Резерв средств дорожного фонда</t>
  </si>
  <si>
    <t>Резервные средства</t>
  </si>
  <si>
    <t>925 04 129900000 000 000</t>
  </si>
  <si>
    <t>Градостроительная деятельность</t>
  </si>
  <si>
    <t>925 04 12 9940000 000 000</t>
  </si>
  <si>
    <t>925 04 12 9940013 000 000</t>
  </si>
  <si>
    <t>925 04 12 9940013 244 000</t>
  </si>
  <si>
    <t>925 04 12 9940013 244 226</t>
  </si>
  <si>
    <t>Постановление Правительства Хабаровского края  от 11 апреля 2014 №106-пр "О распределении субсидий бюджетам муниципальных образований края на софинансирование расходных обязательств муниципальных образований края по разработке градостароительной  документации муниципальных образований края на 2014 год"</t>
  </si>
  <si>
    <t>925 04 12 9940522 000 000</t>
  </si>
  <si>
    <t>925 04 12 9940522 244 226</t>
  </si>
  <si>
    <t>925 04 12 9940522 244 000</t>
  </si>
  <si>
    <t>925 05 01 8500000 000 000</t>
  </si>
  <si>
    <t>Строительство объекта муниципальной собственности сельского поселения</t>
  </si>
  <si>
    <t>925 05 01 8510023 000 000</t>
  </si>
  <si>
    <t xml:space="preserve">Бюджетные инвестиции в объекты капитального строительства государственной  муниципальной собственности </t>
  </si>
  <si>
    <t>925 05 01 8510023 414 000</t>
  </si>
  <si>
    <t>Увеличение стоимости основных  средств</t>
  </si>
  <si>
    <t>925 05 01 8510023 414 310</t>
  </si>
  <si>
    <t>Мероприятия в области жилищного хозяйства</t>
  </si>
  <si>
    <t>925 05 01 8530000 000 000</t>
  </si>
  <si>
    <t>Содержание объектов недвижимого имущества муниципальной собственности сельского поселения</t>
  </si>
  <si>
    <t>925 05 01 8530028 000 000</t>
  </si>
  <si>
    <t>925 05 01 8530028 244 000</t>
  </si>
  <si>
    <t>925 05 01 8530028 244 225</t>
  </si>
  <si>
    <t>925 05 01 8530028 244 340</t>
  </si>
  <si>
    <t>Коммунальное хозяйство сельского поселения</t>
  </si>
  <si>
    <t>925 05 02 8600000 000 000</t>
  </si>
  <si>
    <t>925 05 02 8630000 000 000</t>
  </si>
  <si>
    <t>Содержание и текущий ремон объектов коммунального хозяйства сельского поселения</t>
  </si>
  <si>
    <t>925 05 02 8630034 000 000</t>
  </si>
  <si>
    <t>925 05 02 8630034 244 000</t>
  </si>
  <si>
    <t>925 05 02 8630034 244 225</t>
  </si>
  <si>
    <t>925 05 03 0000000 000 000</t>
  </si>
  <si>
    <t>925 05 03 8700000 000 000</t>
  </si>
  <si>
    <t>925 05 03 8710000 000 000</t>
  </si>
  <si>
    <t>Расходы на содержание сетей уличного освещения и освещения улиц</t>
  </si>
  <si>
    <t>925 05 03 8710036 000 000</t>
  </si>
  <si>
    <t>925 05 03 8710036 244 000</t>
  </si>
  <si>
    <t>Организация  и содержание мест захоронения</t>
  </si>
  <si>
    <t>925 05 03 8730000 000 000</t>
  </si>
  <si>
    <t>Организация  и содержание мест захоронения (кладбищ)</t>
  </si>
  <si>
    <t>925 05 03 8730038 000 000</t>
  </si>
  <si>
    <t>925 05 03 8730038 244 000</t>
  </si>
  <si>
    <t>925 05 03 8730038 244 225</t>
  </si>
  <si>
    <t>Прочие мероприятия по благоустройству поселения</t>
  </si>
  <si>
    <t>925 05 03 8740000 000 000</t>
  </si>
  <si>
    <t xml:space="preserve">Прочие мероприятия по благоустройству </t>
  </si>
  <si>
    <t>925 05 03 8740040 244 000</t>
  </si>
  <si>
    <t>925 05 03 8740040 244 225</t>
  </si>
  <si>
    <t>925 05 03 8740040 244 340</t>
  </si>
  <si>
    <t>925 05 03 8740040 244 310</t>
  </si>
  <si>
    <t xml:space="preserve">Культура </t>
  </si>
  <si>
    <t>925 08 01 0000000 000 000</t>
  </si>
  <si>
    <t>925 08 01 9900000 000 000</t>
  </si>
  <si>
    <t>Обеспечение деятельности подведомственных учреждений</t>
  </si>
  <si>
    <t>925 08 01 9910012 000 000</t>
  </si>
  <si>
    <t>925 08 01 9910012 611 000</t>
  </si>
  <si>
    <t>925 08 04 9910016 000 000</t>
  </si>
  <si>
    <t>925 08 04 9910016 121 000</t>
  </si>
  <si>
    <t>925 08 04 9910016 121 211</t>
  </si>
  <si>
    <t>925 08 04 9910016 121 213</t>
  </si>
  <si>
    <t>925 08 04 9910016 122 000</t>
  </si>
  <si>
    <t>925 08 04 9910016 122 212</t>
  </si>
  <si>
    <t>925 10 00 0000000 000 000</t>
  </si>
  <si>
    <t>Пенсионное обеспечение</t>
  </si>
  <si>
    <t>925 10 01 4310000 000 000</t>
  </si>
  <si>
    <t>92510 01 4310004 540 251</t>
  </si>
  <si>
    <t>Массовый спорт</t>
  </si>
  <si>
    <t>925 11 02 0000000 000 000</t>
  </si>
  <si>
    <t>925 11 02 9910014 000 000</t>
  </si>
  <si>
    <t>925 11 02 9910014 244 000</t>
  </si>
  <si>
    <t>925 11 02 9910014 244 340</t>
  </si>
  <si>
    <t>Решением о бюджете от 24.12.2014 №127</t>
  </si>
  <si>
    <t>Исполнено 2013 год(ф.0503317)</t>
  </si>
  <si>
    <t>сумма</t>
  </si>
  <si>
    <t>(гр.8-3)</t>
  </si>
  <si>
    <t>(гр.8/3)*100</t>
  </si>
  <si>
    <t>910905,09</t>
  </si>
  <si>
    <t>714853,09</t>
  </si>
  <si>
    <t>Содержание дорог</t>
  </si>
  <si>
    <t>Утвержденные бюджетные назначения по решению Совета депутатов от 24.12.2014    № 127</t>
  </si>
  <si>
    <t>Отклонение отчета  2014 года от отчета за 2013год</t>
  </si>
  <si>
    <t>6=(5-4)</t>
  </si>
  <si>
    <t>Исполнено  за 2014год (ф.0503317)</t>
  </si>
  <si>
    <t>Налоги на товары (работы, услуги)реализуемые на территории Российской Федерации</t>
  </si>
  <si>
    <t>Акцизы по подакцизным товаррам (продукции) рпроизводимые на территории Российской Федерации</t>
  </si>
  <si>
    <t>182 1 03 02000 00 0000 000</t>
  </si>
  <si>
    <t>182 1 03 02000 01 0000 000</t>
  </si>
  <si>
    <t>925 2 02 02999 00 0000 151</t>
  </si>
  <si>
    <t>Отклонение от утвержденных бюджетных назначений по отчету от Решения от 24.12.2014          № 127</t>
  </si>
  <si>
    <t>Отклонение исполненных бюджетных назначений 2014 года от утвержденных бюджетных назначений по отчету</t>
  </si>
  <si>
    <t>8=(7-5)</t>
  </si>
  <si>
    <t>9=(7/5*100%)</t>
  </si>
  <si>
    <t>10=(7-3)</t>
  </si>
  <si>
    <t>11=(7/3*100)</t>
  </si>
  <si>
    <t>Субсидии на капитальный ремонт  и ремонт дворовых территорий многоквартирных домов , проездов к дворовым территориям многоквартирных домов  населенных пунктов в рамках гос. Программы Хабаровского края "Повышение качества жил.компл.обслуживания населения Хабаровского края"</t>
  </si>
  <si>
    <t>925 04 09 8420016 244 000</t>
  </si>
  <si>
    <t>925 04 09 8420016 244 225</t>
  </si>
  <si>
    <t>925 04 09 8420021 000 000</t>
  </si>
  <si>
    <t>925 04 09 8420021 870 000</t>
  </si>
  <si>
    <t>925 04 09 8420021 870 290</t>
  </si>
  <si>
    <t>925 04 09 7710518 000 000</t>
  </si>
  <si>
    <t>925 04 09 7710518 540 000</t>
  </si>
  <si>
    <t>Хабаровского края за 2014 год</t>
  </si>
  <si>
    <t>925 01 13 9910015 000 000</t>
  </si>
  <si>
    <t>925 1 11 05075 10 0000 120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</si>
  <si>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</si>
  <si>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925 1 14 02053 10 0000 410</t>
  </si>
  <si>
    <t>Председатель</t>
  </si>
  <si>
    <t>Г.Л.Бабина</t>
  </si>
  <si>
    <t>Утверждено бюджетных назначений по отчету за 2014 год            (ф. 0503317)</t>
  </si>
  <si>
    <t>Исполнено  по  отчету за 2014 год        (ф.0503317)</t>
  </si>
  <si>
    <t>925 01 04 8310006 122 222</t>
  </si>
  <si>
    <t>925 01 04 4310003 540 251</t>
  </si>
  <si>
    <t>Доходы от продажи квартир,находящихся в собственности поселения</t>
  </si>
  <si>
    <t>исполнения расходов бюджета  Де-Кастринского сельского поселения   Ульчского муниципального района  Хабаровского края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</si>
</sst>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charset val="204"/>
    </font>
    <font>
      <i/>
      <sz val="8"/>
      <name val="Times New Roman"/>
      <family val="1"/>
      <charset val="204"/>
    </font>
    <font>
      <i/>
      <sz val="10"/>
      <name val="Arial Cyr"/>
      <charset val="204"/>
    </font>
    <font>
      <b/>
      <i/>
      <sz val="8"/>
      <name val="Times New Roman"/>
      <family val="1"/>
      <charset val="204"/>
    </font>
    <font>
      <b/>
      <sz val="9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 tint="4.9989318521683403E-2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Arial Cyr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4" fontId="4" fillId="0" borderId="0" xfId="0" applyNumberFormat="1" applyFont="1" applyFill="1" applyAlignment="1">
      <alignment horizontal="right" wrapText="1"/>
    </xf>
    <xf numFmtId="9" fontId="4" fillId="0" borderId="0" xfId="1" applyFont="1" applyFill="1" applyAlignment="1">
      <alignment horizontal="right" wrapText="1"/>
    </xf>
    <xf numFmtId="0" fontId="8" fillId="0" borderId="0" xfId="0" applyFont="1"/>
    <xf numFmtId="0" fontId="9" fillId="0" borderId="0" xfId="0" applyFont="1"/>
    <xf numFmtId="0" fontId="0" fillId="0" borderId="0" xfId="0" applyFont="1"/>
    <xf numFmtId="0" fontId="11" fillId="0" borderId="0" xfId="0" applyFont="1"/>
    <xf numFmtId="0" fontId="13" fillId="0" borderId="0" xfId="0" applyFont="1"/>
    <xf numFmtId="4" fontId="14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wrapText="1" indent="1"/>
    </xf>
    <xf numFmtId="1" fontId="5" fillId="0" borderId="4" xfId="0" applyNumberFormat="1" applyFont="1" applyFill="1" applyBorder="1" applyAlignment="1" applyProtection="1">
      <alignment horizontal="center" wrapText="1"/>
    </xf>
    <xf numFmtId="0" fontId="17" fillId="0" borderId="2" xfId="0" applyNumberFormat="1" applyFont="1" applyFill="1" applyBorder="1" applyAlignment="1" applyProtection="1">
      <alignment horizontal="left" wrapText="1" indent="1"/>
    </xf>
    <xf numFmtId="4" fontId="7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justify" wrapText="1"/>
    </xf>
    <xf numFmtId="0" fontId="14" fillId="0" borderId="4" xfId="0" applyFont="1" applyFill="1" applyBorder="1" applyAlignment="1">
      <alignment horizontal="justify" wrapText="1"/>
    </xf>
    <xf numFmtId="1" fontId="16" fillId="0" borderId="4" xfId="0" quotePrefix="1" applyNumberFormat="1" applyFont="1" applyFill="1" applyBorder="1" applyAlignment="1" applyProtection="1">
      <alignment horizontal="center" wrapText="1"/>
    </xf>
    <xf numFmtId="1" fontId="16" fillId="0" borderId="4" xfId="0" applyNumberFormat="1" applyFont="1" applyFill="1" applyBorder="1" applyAlignment="1" applyProtection="1">
      <alignment horizontal="center" wrapText="1"/>
    </xf>
    <xf numFmtId="0" fontId="4" fillId="0" borderId="4" xfId="0" applyFont="1" applyFill="1" applyBorder="1" applyAlignment="1">
      <alignment horizontal="justify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15" fillId="0" borderId="4" xfId="0" applyNumberFormat="1" applyFont="1" applyFill="1" applyBorder="1" applyAlignment="1" applyProtection="1">
      <alignment horizontal="left" wrapText="1" indent="1"/>
    </xf>
    <xf numFmtId="49" fontId="7" fillId="0" borderId="4" xfId="0" applyNumberFormat="1" applyFont="1" applyFill="1" applyBorder="1" applyAlignment="1">
      <alignment horizontal="center" wrapText="1"/>
    </xf>
    <xf numFmtId="49" fontId="6" fillId="0" borderId="4" xfId="0" quotePrefix="1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justify" wrapText="1"/>
    </xf>
    <xf numFmtId="0" fontId="10" fillId="0" borderId="4" xfId="0" applyNumberFormat="1" applyFont="1" applyFill="1" applyBorder="1" applyAlignment="1" applyProtection="1">
      <alignment horizontal="left" wrapText="1" indent="1"/>
    </xf>
    <xf numFmtId="0" fontId="6" fillId="0" borderId="4" xfId="0" quotePrefix="1" applyNumberFormat="1" applyFont="1" applyFill="1" applyBorder="1" applyAlignment="1" applyProtection="1">
      <alignment horizontal="center" wrapText="1"/>
    </xf>
    <xf numFmtId="0" fontId="7" fillId="0" borderId="4" xfId="0" quotePrefix="1" applyNumberFormat="1" applyFont="1" applyFill="1" applyBorder="1" applyAlignment="1" applyProtection="1">
      <alignment horizontal="center" wrapText="1"/>
    </xf>
    <xf numFmtId="0" fontId="10" fillId="0" borderId="4" xfId="0" quotePrefix="1" applyNumberFormat="1" applyFont="1" applyFill="1" applyBorder="1" applyAlignment="1" applyProtection="1">
      <alignment horizontal="center" wrapText="1"/>
    </xf>
    <xf numFmtId="0" fontId="6" fillId="0" borderId="4" xfId="0" applyNumberFormat="1" applyFont="1" applyFill="1" applyBorder="1" applyAlignment="1" applyProtection="1">
      <alignment horizontal="center" wrapText="1"/>
    </xf>
    <xf numFmtId="0" fontId="7" fillId="0" borderId="4" xfId="0" applyNumberFormat="1" applyFont="1" applyFill="1" applyBorder="1" applyAlignment="1" applyProtection="1">
      <alignment horizontal="center" wrapText="1"/>
    </xf>
    <xf numFmtId="0" fontId="10" fillId="0" borderId="4" xfId="0" applyFont="1" applyFill="1" applyBorder="1" applyAlignment="1">
      <alignment horizontal="justify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justify" wrapText="1"/>
    </xf>
    <xf numFmtId="0" fontId="22" fillId="0" borderId="4" xfId="0" applyNumberFormat="1" applyFont="1" applyFill="1" applyBorder="1" applyAlignment="1" applyProtection="1">
      <alignment horizontal="left" wrapText="1" indent="1"/>
    </xf>
    <xf numFmtId="49" fontId="10" fillId="0" borderId="4" xfId="0" quotePrefix="1" applyNumberFormat="1" applyFont="1" applyFill="1" applyBorder="1" applyAlignment="1">
      <alignment horizontal="center" wrapText="1"/>
    </xf>
    <xf numFmtId="0" fontId="19" fillId="0" borderId="0" xfId="0" applyFont="1"/>
    <xf numFmtId="4" fontId="4" fillId="0" borderId="4" xfId="0" applyNumberFormat="1" applyFont="1" applyFill="1" applyBorder="1" applyAlignment="1" applyProtection="1">
      <alignment horizontal="center" wrapText="1"/>
    </xf>
    <xf numFmtId="4" fontId="1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wrapText="1"/>
    </xf>
    <xf numFmtId="2" fontId="19" fillId="0" borderId="2" xfId="0" applyNumberFormat="1" applyFont="1" applyBorder="1" applyAlignment="1">
      <alignment horizontal="center"/>
    </xf>
    <xf numFmtId="4" fontId="25" fillId="0" borderId="4" xfId="0" applyNumberFormat="1" applyFont="1" applyBorder="1" applyAlignment="1">
      <alignment horizontal="center"/>
    </xf>
    <xf numFmtId="1" fontId="14" fillId="0" borderId="4" xfId="0" applyNumberFormat="1" applyFont="1" applyFill="1" applyBorder="1" applyAlignment="1">
      <alignment horizontal="center" vertical="center" wrapText="1"/>
    </xf>
    <xf numFmtId="0" fontId="24" fillId="0" borderId="0" xfId="0" applyFont="1"/>
    <xf numFmtId="49" fontId="14" fillId="0" borderId="4" xfId="0" applyNumberFormat="1" applyFont="1" applyFill="1" applyBorder="1" applyAlignment="1">
      <alignment horizontal="center" wrapText="1"/>
    </xf>
    <xf numFmtId="1" fontId="5" fillId="0" borderId="4" xfId="0" quotePrefix="1" applyNumberFormat="1" applyFont="1" applyFill="1" applyBorder="1" applyAlignment="1" applyProtection="1">
      <alignment horizontal="center" wrapText="1"/>
    </xf>
    <xf numFmtId="0" fontId="20" fillId="0" borderId="4" xfId="0" applyFont="1" applyBorder="1"/>
    <xf numFmtId="4" fontId="14" fillId="0" borderId="0" xfId="0" applyNumberFormat="1" applyFont="1" applyFill="1" applyAlignment="1">
      <alignment horizontal="right" wrapText="1"/>
    </xf>
    <xf numFmtId="0" fontId="28" fillId="0" borderId="0" xfId="0" applyFont="1"/>
    <xf numFmtId="0" fontId="29" fillId="0" borderId="0" xfId="0" applyFont="1"/>
    <xf numFmtId="4" fontId="4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21" fillId="2" borderId="4" xfId="0" applyNumberFormat="1" applyFont="1" applyFill="1" applyBorder="1" applyAlignment="1">
      <alignment horizontal="center" wrapText="1"/>
    </xf>
    <xf numFmtId="4" fontId="10" fillId="0" borderId="4" xfId="0" applyNumberFormat="1" applyFont="1" applyFill="1" applyBorder="1" applyAlignment="1">
      <alignment horizontal="center" wrapText="1"/>
    </xf>
    <xf numFmtId="4" fontId="10" fillId="0" borderId="4" xfId="0" applyNumberFormat="1" applyFont="1" applyFill="1" applyBorder="1" applyAlignment="1" applyProtection="1">
      <alignment horizontal="center" wrapText="1"/>
    </xf>
    <xf numFmtId="4" fontId="6" fillId="0" borderId="4" xfId="0" applyNumberFormat="1" applyFont="1" applyFill="1" applyBorder="1" applyAlignment="1" applyProtection="1">
      <alignment horizontal="center" wrapText="1"/>
    </xf>
    <xf numFmtId="4" fontId="7" fillId="0" borderId="4" xfId="0" applyNumberFormat="1" applyFont="1" applyFill="1" applyBorder="1" applyAlignment="1" applyProtection="1">
      <alignment horizontal="center" wrapText="1"/>
    </xf>
    <xf numFmtId="4" fontId="15" fillId="0" borderId="4" xfId="0" applyNumberFormat="1" applyFont="1" applyFill="1" applyBorder="1" applyAlignment="1" applyProtection="1">
      <alignment horizontal="center" wrapText="1"/>
    </xf>
    <xf numFmtId="4" fontId="22" fillId="0" borderId="4" xfId="0" applyNumberFormat="1" applyFont="1" applyFill="1" applyBorder="1" applyAlignment="1" applyProtection="1">
      <alignment horizontal="center" wrapText="1"/>
    </xf>
    <xf numFmtId="2" fontId="23" fillId="0" borderId="4" xfId="0" applyNumberFormat="1" applyFont="1" applyBorder="1" applyAlignment="1">
      <alignment horizontal="center"/>
    </xf>
    <xf numFmtId="0" fontId="30" fillId="0" borderId="0" xfId="0" applyFont="1"/>
    <xf numFmtId="49" fontId="6" fillId="0" borderId="4" xfId="0" applyNumberFormat="1" applyFont="1" applyFill="1" applyBorder="1" applyAlignment="1">
      <alignment horizontal="center" wrapText="1"/>
    </xf>
    <xf numFmtId="0" fontId="31" fillId="0" borderId="0" xfId="0" applyFont="1"/>
    <xf numFmtId="0" fontId="14" fillId="0" borderId="4" xfId="0" applyNumberFormat="1" applyFont="1" applyFill="1" applyBorder="1" applyAlignment="1" applyProtection="1">
      <alignment horizontal="left" wrapText="1" indent="1"/>
    </xf>
    <xf numFmtId="0" fontId="15" fillId="0" borderId="4" xfId="0" applyFont="1" applyFill="1" applyBorder="1" applyAlignment="1">
      <alignment horizontal="justify" wrapText="1"/>
    </xf>
    <xf numFmtId="0" fontId="32" fillId="0" borderId="0" xfId="0" applyFont="1"/>
    <xf numFmtId="0" fontId="14" fillId="0" borderId="2" xfId="0" applyNumberFormat="1" applyFont="1" applyFill="1" applyBorder="1" applyAlignment="1" applyProtection="1">
      <alignment horizontal="left" wrapText="1" indent="1"/>
    </xf>
    <xf numFmtId="4" fontId="33" fillId="0" borderId="4" xfId="0" applyNumberFormat="1" applyFont="1" applyFill="1" applyBorder="1" applyAlignment="1">
      <alignment horizontal="center" wrapText="1"/>
    </xf>
    <xf numFmtId="4" fontId="33" fillId="2" borderId="4" xfId="0" applyNumberFormat="1" applyFont="1" applyFill="1" applyBorder="1" applyAlignment="1">
      <alignment horizontal="center" wrapText="1"/>
    </xf>
    <xf numFmtId="4" fontId="34" fillId="0" borderId="4" xfId="0" applyNumberFormat="1" applyFont="1" applyFill="1" applyBorder="1" applyAlignment="1">
      <alignment horizontal="center" wrapText="1"/>
    </xf>
    <xf numFmtId="4" fontId="35" fillId="0" borderId="4" xfId="0" applyNumberFormat="1" applyFont="1" applyFill="1" applyBorder="1" applyAlignment="1" applyProtection="1">
      <alignment horizontal="center" wrapText="1"/>
    </xf>
    <xf numFmtId="4" fontId="35" fillId="0" borderId="4" xfId="0" applyNumberFormat="1" applyFont="1" applyFill="1" applyBorder="1" applyAlignment="1">
      <alignment horizontal="center" wrapText="1"/>
    </xf>
    <xf numFmtId="4" fontId="33" fillId="0" borderId="4" xfId="0" applyNumberFormat="1" applyFont="1" applyFill="1" applyBorder="1" applyAlignment="1" applyProtection="1">
      <alignment horizontal="center" wrapText="1"/>
    </xf>
    <xf numFmtId="4" fontId="34" fillId="0" borderId="4" xfId="0" applyNumberFormat="1" applyFont="1" applyFill="1" applyBorder="1" applyAlignment="1" applyProtection="1">
      <alignment horizontal="center" wrapText="1"/>
    </xf>
    <xf numFmtId="4" fontId="36" fillId="0" borderId="4" xfId="0" applyNumberFormat="1" applyFont="1" applyFill="1" applyBorder="1" applyAlignment="1" applyProtection="1">
      <alignment horizontal="center" wrapText="1"/>
    </xf>
    <xf numFmtId="4" fontId="37" fillId="0" borderId="4" xfId="0" applyNumberFormat="1" applyFont="1" applyFill="1" applyBorder="1" applyAlignment="1" applyProtection="1">
      <alignment horizontal="center" wrapText="1"/>
    </xf>
    <xf numFmtId="49" fontId="7" fillId="0" borderId="4" xfId="0" quotePrefix="1" applyNumberFormat="1" applyFont="1" applyFill="1" applyBorder="1" applyAlignment="1">
      <alignment horizont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4" fillId="0" borderId="4" xfId="0" applyNumberFormat="1" applyFont="1" applyFill="1" applyBorder="1" applyAlignment="1" applyProtection="1">
      <alignment horizontal="left" wrapText="1" indent="1"/>
    </xf>
    <xf numFmtId="4" fontId="38" fillId="0" borderId="4" xfId="0" applyNumberFormat="1" applyFont="1" applyFill="1" applyBorder="1" applyAlignment="1" applyProtection="1">
      <alignment horizontal="center" wrapText="1"/>
    </xf>
    <xf numFmtId="4" fontId="12" fillId="0" borderId="4" xfId="0" applyNumberFormat="1" applyFont="1" applyFill="1" applyBorder="1" applyAlignment="1" applyProtection="1">
      <alignment horizont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37" fillId="0" borderId="4" xfId="0" applyFont="1" applyBorder="1" applyAlignment="1">
      <alignment wrapText="1"/>
    </xf>
    <xf numFmtId="0" fontId="14" fillId="0" borderId="4" xfId="0" applyFont="1" applyFill="1" applyBorder="1" applyAlignment="1">
      <alignment horizontal="center" vertical="center" wrapText="1"/>
    </xf>
    <xf numFmtId="0" fontId="23" fillId="0" borderId="4" xfId="0" applyFont="1" applyBorder="1"/>
    <xf numFmtId="0" fontId="23" fillId="0" borderId="4" xfId="0" applyFont="1" applyBorder="1" applyAlignment="1">
      <alignment horizontal="center" vertical="center"/>
    </xf>
    <xf numFmtId="0" fontId="15" fillId="0" borderId="4" xfId="0" quotePrefix="1" applyNumberFormat="1" applyFont="1" applyFill="1" applyBorder="1" applyAlignment="1" applyProtection="1">
      <alignment horizontal="center" wrapText="1"/>
    </xf>
    <xf numFmtId="4" fontId="33" fillId="0" borderId="4" xfId="0" applyNumberFormat="1" applyFont="1" applyBorder="1"/>
    <xf numFmtId="2" fontId="25" fillId="0" borderId="4" xfId="0" applyNumberFormat="1" applyFont="1" applyBorder="1"/>
    <xf numFmtId="0" fontId="0" fillId="0" borderId="4" xfId="0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wrapText="1"/>
    </xf>
    <xf numFmtId="2" fontId="34" fillId="0" borderId="2" xfId="0" applyNumberFormat="1" applyFont="1" applyBorder="1" applyAlignment="1">
      <alignment horizontal="center"/>
    </xf>
    <xf numFmtId="1" fontId="4" fillId="0" borderId="4" xfId="0" quotePrefix="1" applyNumberFormat="1" applyFont="1" applyFill="1" applyBorder="1" applyAlignment="1" applyProtection="1">
      <alignment horizontal="center" wrapText="1"/>
    </xf>
    <xf numFmtId="1" fontId="4" fillId="0" borderId="4" xfId="0" applyNumberFormat="1" applyFont="1" applyFill="1" applyBorder="1" applyAlignment="1" applyProtection="1">
      <alignment horizontal="center" wrapText="1"/>
    </xf>
    <xf numFmtId="164" fontId="4" fillId="0" borderId="4" xfId="0" applyNumberFormat="1" applyFont="1" applyFill="1" applyBorder="1" applyAlignment="1" applyProtection="1">
      <alignment horizontal="center" wrapText="1"/>
    </xf>
    <xf numFmtId="2" fontId="4" fillId="0" borderId="4" xfId="0" applyNumberFormat="1" applyFont="1" applyFill="1" applyBorder="1" applyAlignment="1" applyProtection="1">
      <alignment horizontal="center" wrapText="1"/>
    </xf>
    <xf numFmtId="2" fontId="6" fillId="0" borderId="4" xfId="0" applyNumberFormat="1" applyFont="1" applyFill="1" applyBorder="1" applyAlignment="1" applyProtection="1">
      <alignment horizontal="center" wrapText="1"/>
    </xf>
    <xf numFmtId="0" fontId="25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37" fillId="0" borderId="0" xfId="0" applyFont="1" applyAlignment="1">
      <alignment wrapText="1"/>
    </xf>
    <xf numFmtId="4" fontId="37" fillId="0" borderId="4" xfId="0" applyNumberFormat="1" applyFont="1" applyBorder="1"/>
    <xf numFmtId="2" fontId="37" fillId="0" borderId="4" xfId="0" applyNumberFormat="1" applyFont="1" applyBorder="1"/>
    <xf numFmtId="4" fontId="36" fillId="0" borderId="4" xfId="0" applyNumberFormat="1" applyFont="1" applyBorder="1"/>
    <xf numFmtId="2" fontId="36" fillId="0" borderId="4" xfId="0" applyNumberFormat="1" applyFont="1" applyBorder="1"/>
    <xf numFmtId="4" fontId="25" fillId="0" borderId="4" xfId="0" applyNumberFormat="1" applyFont="1" applyBorder="1"/>
    <xf numFmtId="0" fontId="37" fillId="0" borderId="4" xfId="0" applyFont="1" applyBorder="1"/>
    <xf numFmtId="2" fontId="37" fillId="0" borderId="4" xfId="0" applyNumberFormat="1" applyFont="1" applyBorder="1" applyAlignment="1">
      <alignment vertical="center"/>
    </xf>
    <xf numFmtId="2" fontId="25" fillId="0" borderId="4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4" fontId="14" fillId="0" borderId="5" xfId="0" applyNumberFormat="1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4" fillId="0" borderId="8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7" fillId="0" borderId="0" xfId="0" applyFont="1" applyFill="1" applyAlignment="1">
      <alignment horizontal="center" wrapText="1"/>
    </xf>
    <xf numFmtId="0" fontId="27" fillId="0" borderId="0" xfId="0" applyFont="1" applyFill="1" applyAlignment="1">
      <alignment horizontal="center"/>
    </xf>
    <xf numFmtId="0" fontId="26" fillId="0" borderId="0" xfId="0" applyFont="1" applyAlignment="1">
      <alignment horizontal="center"/>
    </xf>
    <xf numFmtId="0" fontId="14" fillId="0" borderId="3" xfId="0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 applyProtection="1">
      <alignment horizontal="center" wrapText="1"/>
    </xf>
    <xf numFmtId="1" fontId="14" fillId="0" borderId="4" xfId="0" applyNumberFormat="1" applyFont="1" applyFill="1" applyBorder="1" applyAlignment="1" applyProtection="1">
      <alignment horizontal="center" wrapText="1"/>
    </xf>
    <xf numFmtId="4" fontId="34" fillId="0" borderId="4" xfId="0" applyNumberFormat="1" applyFont="1" applyBorder="1"/>
    <xf numFmtId="2" fontId="23" fillId="0" borderId="4" xfId="0" applyNumberFormat="1" applyFont="1" applyBorder="1"/>
    <xf numFmtId="4" fontId="35" fillId="0" borderId="4" xfId="0" applyNumberFormat="1" applyFont="1" applyBorder="1"/>
    <xf numFmtId="2" fontId="40" fillId="0" borderId="4" xfId="0" applyNumberFormat="1" applyFont="1" applyBorder="1"/>
    <xf numFmtId="0" fontId="6" fillId="0" borderId="4" xfId="0" applyNumberFormat="1" applyFont="1" applyFill="1" applyBorder="1" applyAlignment="1" applyProtection="1">
      <alignment horizontal="left" wrapText="1" indent="1"/>
    </xf>
    <xf numFmtId="0" fontId="10" fillId="0" borderId="4" xfId="0" applyNumberFormat="1" applyFont="1" applyFill="1" applyBorder="1" applyAlignment="1" applyProtection="1">
      <alignment horizontal="center" wrapText="1"/>
    </xf>
    <xf numFmtId="4" fontId="42" fillId="0" borderId="4" xfId="0" applyNumberFormat="1" applyFont="1" applyFill="1" applyBorder="1" applyAlignment="1" applyProtection="1">
      <alignment horizontal="center" wrapText="1"/>
    </xf>
    <xf numFmtId="4" fontId="41" fillId="0" borderId="4" xfId="0" applyNumberFormat="1" applyFont="1" applyFill="1" applyBorder="1" applyAlignment="1" applyProtection="1">
      <alignment horizontal="center" wrapText="1"/>
    </xf>
    <xf numFmtId="0" fontId="43" fillId="0" borderId="0" xfId="0" applyFont="1"/>
    <xf numFmtId="2" fontId="40" fillId="0" borderId="4" xfId="0" applyNumberFormat="1" applyFont="1" applyBorder="1" applyAlignment="1">
      <alignment horizontal="center"/>
    </xf>
    <xf numFmtId="4" fontId="22" fillId="0" borderId="4" xfId="0" applyNumberFormat="1" applyFont="1" applyFill="1" applyBorder="1" applyAlignment="1">
      <alignment horizontal="center" wrapText="1"/>
    </xf>
    <xf numFmtId="2" fontId="42" fillId="0" borderId="4" xfId="0" applyNumberFormat="1" applyFont="1" applyBorder="1" applyAlignment="1">
      <alignment vertical="center"/>
    </xf>
    <xf numFmtId="0" fontId="42" fillId="0" borderId="4" xfId="0" applyFont="1" applyBorder="1" applyAlignment="1">
      <alignment vertical="center"/>
    </xf>
    <xf numFmtId="0" fontId="42" fillId="0" borderId="4" xfId="0" applyFont="1" applyBorder="1"/>
    <xf numFmtId="0" fontId="44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1"/>
  <sheetViews>
    <sheetView tabSelected="1" zoomScaleNormal="100" workbookViewId="0">
      <selection activeCell="C178" sqref="C178"/>
    </sheetView>
  </sheetViews>
  <sheetFormatPr defaultRowHeight="15" x14ac:dyDescent="0.25"/>
  <cols>
    <col min="1" max="1" width="30.140625" customWidth="1"/>
    <col min="2" max="2" width="22.5703125" customWidth="1"/>
    <col min="3" max="3" width="16" customWidth="1"/>
    <col min="4" max="4" width="12.7109375" customWidth="1"/>
    <col min="5" max="5" width="13.28515625" customWidth="1"/>
    <col min="6" max="6" width="11" customWidth="1"/>
    <col min="7" max="7" width="13.5703125" customWidth="1"/>
    <col min="8" max="8" width="12.85546875" customWidth="1"/>
    <col min="9" max="9" width="14.28515625" customWidth="1"/>
    <col min="10" max="10" width="12.42578125" customWidth="1"/>
    <col min="11" max="11" width="13.140625" customWidth="1"/>
    <col min="12" max="12" width="10.42578125" customWidth="1"/>
    <col min="256" max="256" width="35.140625" customWidth="1"/>
    <col min="257" max="257" width="18.140625" customWidth="1"/>
    <col min="258" max="258" width="11.85546875" customWidth="1"/>
    <col min="259" max="259" width="12.28515625" customWidth="1"/>
    <col min="260" max="260" width="10.7109375" customWidth="1"/>
    <col min="261" max="261" width="9.28515625" customWidth="1"/>
    <col min="262" max="262" width="11.85546875" customWidth="1"/>
    <col min="263" max="263" width="12.5703125" customWidth="1"/>
    <col min="264" max="264" width="10.28515625" customWidth="1"/>
    <col min="265" max="265" width="12" customWidth="1"/>
    <col min="266" max="266" width="11.140625" customWidth="1"/>
    <col min="512" max="512" width="35.140625" customWidth="1"/>
    <col min="513" max="513" width="18.140625" customWidth="1"/>
    <col min="514" max="514" width="11.85546875" customWidth="1"/>
    <col min="515" max="515" width="12.28515625" customWidth="1"/>
    <col min="516" max="516" width="10.7109375" customWidth="1"/>
    <col min="517" max="517" width="9.28515625" customWidth="1"/>
    <col min="518" max="518" width="11.85546875" customWidth="1"/>
    <col min="519" max="519" width="12.5703125" customWidth="1"/>
    <col min="520" max="520" width="10.28515625" customWidth="1"/>
    <col min="521" max="521" width="12" customWidth="1"/>
    <col min="522" max="522" width="11.140625" customWidth="1"/>
    <col min="768" max="768" width="35.140625" customWidth="1"/>
    <col min="769" max="769" width="18.140625" customWidth="1"/>
    <col min="770" max="770" width="11.85546875" customWidth="1"/>
    <col min="771" max="771" width="12.28515625" customWidth="1"/>
    <col min="772" max="772" width="10.7109375" customWidth="1"/>
    <col min="773" max="773" width="9.28515625" customWidth="1"/>
    <col min="774" max="774" width="11.85546875" customWidth="1"/>
    <col min="775" max="775" width="12.5703125" customWidth="1"/>
    <col min="776" max="776" width="10.28515625" customWidth="1"/>
    <col min="777" max="777" width="12" customWidth="1"/>
    <col min="778" max="778" width="11.140625" customWidth="1"/>
    <col min="1024" max="1024" width="35.140625" customWidth="1"/>
    <col min="1025" max="1025" width="18.140625" customWidth="1"/>
    <col min="1026" max="1026" width="11.85546875" customWidth="1"/>
    <col min="1027" max="1027" width="12.28515625" customWidth="1"/>
    <col min="1028" max="1028" width="10.7109375" customWidth="1"/>
    <col min="1029" max="1029" width="9.28515625" customWidth="1"/>
    <col min="1030" max="1030" width="11.85546875" customWidth="1"/>
    <col min="1031" max="1031" width="12.5703125" customWidth="1"/>
    <col min="1032" max="1032" width="10.28515625" customWidth="1"/>
    <col min="1033" max="1033" width="12" customWidth="1"/>
    <col min="1034" max="1034" width="11.140625" customWidth="1"/>
    <col min="1280" max="1280" width="35.140625" customWidth="1"/>
    <col min="1281" max="1281" width="18.140625" customWidth="1"/>
    <col min="1282" max="1282" width="11.85546875" customWidth="1"/>
    <col min="1283" max="1283" width="12.28515625" customWidth="1"/>
    <col min="1284" max="1284" width="10.7109375" customWidth="1"/>
    <col min="1285" max="1285" width="9.28515625" customWidth="1"/>
    <col min="1286" max="1286" width="11.85546875" customWidth="1"/>
    <col min="1287" max="1287" width="12.5703125" customWidth="1"/>
    <col min="1288" max="1288" width="10.28515625" customWidth="1"/>
    <col min="1289" max="1289" width="12" customWidth="1"/>
    <col min="1290" max="1290" width="11.140625" customWidth="1"/>
    <col min="1536" max="1536" width="35.140625" customWidth="1"/>
    <col min="1537" max="1537" width="18.140625" customWidth="1"/>
    <col min="1538" max="1538" width="11.85546875" customWidth="1"/>
    <col min="1539" max="1539" width="12.28515625" customWidth="1"/>
    <col min="1540" max="1540" width="10.7109375" customWidth="1"/>
    <col min="1541" max="1541" width="9.28515625" customWidth="1"/>
    <col min="1542" max="1542" width="11.85546875" customWidth="1"/>
    <col min="1543" max="1543" width="12.5703125" customWidth="1"/>
    <col min="1544" max="1544" width="10.28515625" customWidth="1"/>
    <col min="1545" max="1545" width="12" customWidth="1"/>
    <col min="1546" max="1546" width="11.140625" customWidth="1"/>
    <col min="1792" max="1792" width="35.140625" customWidth="1"/>
    <col min="1793" max="1793" width="18.140625" customWidth="1"/>
    <col min="1794" max="1794" width="11.85546875" customWidth="1"/>
    <col min="1795" max="1795" width="12.28515625" customWidth="1"/>
    <col min="1796" max="1796" width="10.7109375" customWidth="1"/>
    <col min="1797" max="1797" width="9.28515625" customWidth="1"/>
    <col min="1798" max="1798" width="11.85546875" customWidth="1"/>
    <col min="1799" max="1799" width="12.5703125" customWidth="1"/>
    <col min="1800" max="1800" width="10.28515625" customWidth="1"/>
    <col min="1801" max="1801" width="12" customWidth="1"/>
    <col min="1802" max="1802" width="11.140625" customWidth="1"/>
    <col min="2048" max="2048" width="35.140625" customWidth="1"/>
    <col min="2049" max="2049" width="18.140625" customWidth="1"/>
    <col min="2050" max="2050" width="11.85546875" customWidth="1"/>
    <col min="2051" max="2051" width="12.28515625" customWidth="1"/>
    <col min="2052" max="2052" width="10.7109375" customWidth="1"/>
    <col min="2053" max="2053" width="9.28515625" customWidth="1"/>
    <col min="2054" max="2054" width="11.85546875" customWidth="1"/>
    <col min="2055" max="2055" width="12.5703125" customWidth="1"/>
    <col min="2056" max="2056" width="10.28515625" customWidth="1"/>
    <col min="2057" max="2057" width="12" customWidth="1"/>
    <col min="2058" max="2058" width="11.140625" customWidth="1"/>
    <col min="2304" max="2304" width="35.140625" customWidth="1"/>
    <col min="2305" max="2305" width="18.140625" customWidth="1"/>
    <col min="2306" max="2306" width="11.85546875" customWidth="1"/>
    <col min="2307" max="2307" width="12.28515625" customWidth="1"/>
    <col min="2308" max="2308" width="10.7109375" customWidth="1"/>
    <col min="2309" max="2309" width="9.28515625" customWidth="1"/>
    <col min="2310" max="2310" width="11.85546875" customWidth="1"/>
    <col min="2311" max="2311" width="12.5703125" customWidth="1"/>
    <col min="2312" max="2312" width="10.28515625" customWidth="1"/>
    <col min="2313" max="2313" width="12" customWidth="1"/>
    <col min="2314" max="2314" width="11.140625" customWidth="1"/>
    <col min="2560" max="2560" width="35.140625" customWidth="1"/>
    <col min="2561" max="2561" width="18.140625" customWidth="1"/>
    <col min="2562" max="2562" width="11.85546875" customWidth="1"/>
    <col min="2563" max="2563" width="12.28515625" customWidth="1"/>
    <col min="2564" max="2564" width="10.7109375" customWidth="1"/>
    <col min="2565" max="2565" width="9.28515625" customWidth="1"/>
    <col min="2566" max="2566" width="11.85546875" customWidth="1"/>
    <col min="2567" max="2567" width="12.5703125" customWidth="1"/>
    <col min="2568" max="2568" width="10.28515625" customWidth="1"/>
    <col min="2569" max="2569" width="12" customWidth="1"/>
    <col min="2570" max="2570" width="11.140625" customWidth="1"/>
    <col min="2816" max="2816" width="35.140625" customWidth="1"/>
    <col min="2817" max="2817" width="18.140625" customWidth="1"/>
    <col min="2818" max="2818" width="11.85546875" customWidth="1"/>
    <col min="2819" max="2819" width="12.28515625" customWidth="1"/>
    <col min="2820" max="2820" width="10.7109375" customWidth="1"/>
    <col min="2821" max="2821" width="9.28515625" customWidth="1"/>
    <col min="2822" max="2822" width="11.85546875" customWidth="1"/>
    <col min="2823" max="2823" width="12.5703125" customWidth="1"/>
    <col min="2824" max="2824" width="10.28515625" customWidth="1"/>
    <col min="2825" max="2825" width="12" customWidth="1"/>
    <col min="2826" max="2826" width="11.140625" customWidth="1"/>
    <col min="3072" max="3072" width="35.140625" customWidth="1"/>
    <col min="3073" max="3073" width="18.140625" customWidth="1"/>
    <col min="3074" max="3074" width="11.85546875" customWidth="1"/>
    <col min="3075" max="3075" width="12.28515625" customWidth="1"/>
    <col min="3076" max="3076" width="10.7109375" customWidth="1"/>
    <col min="3077" max="3077" width="9.28515625" customWidth="1"/>
    <col min="3078" max="3078" width="11.85546875" customWidth="1"/>
    <col min="3079" max="3079" width="12.5703125" customWidth="1"/>
    <col min="3080" max="3080" width="10.28515625" customWidth="1"/>
    <col min="3081" max="3081" width="12" customWidth="1"/>
    <col min="3082" max="3082" width="11.140625" customWidth="1"/>
    <col min="3328" max="3328" width="35.140625" customWidth="1"/>
    <col min="3329" max="3329" width="18.140625" customWidth="1"/>
    <col min="3330" max="3330" width="11.85546875" customWidth="1"/>
    <col min="3331" max="3331" width="12.28515625" customWidth="1"/>
    <col min="3332" max="3332" width="10.7109375" customWidth="1"/>
    <col min="3333" max="3333" width="9.28515625" customWidth="1"/>
    <col min="3334" max="3334" width="11.85546875" customWidth="1"/>
    <col min="3335" max="3335" width="12.5703125" customWidth="1"/>
    <col min="3336" max="3336" width="10.28515625" customWidth="1"/>
    <col min="3337" max="3337" width="12" customWidth="1"/>
    <col min="3338" max="3338" width="11.140625" customWidth="1"/>
    <col min="3584" max="3584" width="35.140625" customWidth="1"/>
    <col min="3585" max="3585" width="18.140625" customWidth="1"/>
    <col min="3586" max="3586" width="11.85546875" customWidth="1"/>
    <col min="3587" max="3587" width="12.28515625" customWidth="1"/>
    <col min="3588" max="3588" width="10.7109375" customWidth="1"/>
    <col min="3589" max="3589" width="9.28515625" customWidth="1"/>
    <col min="3590" max="3590" width="11.85546875" customWidth="1"/>
    <col min="3591" max="3591" width="12.5703125" customWidth="1"/>
    <col min="3592" max="3592" width="10.28515625" customWidth="1"/>
    <col min="3593" max="3593" width="12" customWidth="1"/>
    <col min="3594" max="3594" width="11.140625" customWidth="1"/>
    <col min="3840" max="3840" width="35.140625" customWidth="1"/>
    <col min="3841" max="3841" width="18.140625" customWidth="1"/>
    <col min="3842" max="3842" width="11.85546875" customWidth="1"/>
    <col min="3843" max="3843" width="12.28515625" customWidth="1"/>
    <col min="3844" max="3844" width="10.7109375" customWidth="1"/>
    <col min="3845" max="3845" width="9.28515625" customWidth="1"/>
    <col min="3846" max="3846" width="11.85546875" customWidth="1"/>
    <col min="3847" max="3847" width="12.5703125" customWidth="1"/>
    <col min="3848" max="3848" width="10.28515625" customWidth="1"/>
    <col min="3849" max="3849" width="12" customWidth="1"/>
    <col min="3850" max="3850" width="11.140625" customWidth="1"/>
    <col min="4096" max="4096" width="35.140625" customWidth="1"/>
    <col min="4097" max="4097" width="18.140625" customWidth="1"/>
    <col min="4098" max="4098" width="11.85546875" customWidth="1"/>
    <col min="4099" max="4099" width="12.28515625" customWidth="1"/>
    <col min="4100" max="4100" width="10.7109375" customWidth="1"/>
    <col min="4101" max="4101" width="9.28515625" customWidth="1"/>
    <col min="4102" max="4102" width="11.85546875" customWidth="1"/>
    <col min="4103" max="4103" width="12.5703125" customWidth="1"/>
    <col min="4104" max="4104" width="10.28515625" customWidth="1"/>
    <col min="4105" max="4105" width="12" customWidth="1"/>
    <col min="4106" max="4106" width="11.140625" customWidth="1"/>
    <col min="4352" max="4352" width="35.140625" customWidth="1"/>
    <col min="4353" max="4353" width="18.140625" customWidth="1"/>
    <col min="4354" max="4354" width="11.85546875" customWidth="1"/>
    <col min="4355" max="4355" width="12.28515625" customWidth="1"/>
    <col min="4356" max="4356" width="10.7109375" customWidth="1"/>
    <col min="4357" max="4357" width="9.28515625" customWidth="1"/>
    <col min="4358" max="4358" width="11.85546875" customWidth="1"/>
    <col min="4359" max="4359" width="12.5703125" customWidth="1"/>
    <col min="4360" max="4360" width="10.28515625" customWidth="1"/>
    <col min="4361" max="4361" width="12" customWidth="1"/>
    <col min="4362" max="4362" width="11.140625" customWidth="1"/>
    <col min="4608" max="4608" width="35.140625" customWidth="1"/>
    <col min="4609" max="4609" width="18.140625" customWidth="1"/>
    <col min="4610" max="4610" width="11.85546875" customWidth="1"/>
    <col min="4611" max="4611" width="12.28515625" customWidth="1"/>
    <col min="4612" max="4612" width="10.7109375" customWidth="1"/>
    <col min="4613" max="4613" width="9.28515625" customWidth="1"/>
    <col min="4614" max="4614" width="11.85546875" customWidth="1"/>
    <col min="4615" max="4615" width="12.5703125" customWidth="1"/>
    <col min="4616" max="4616" width="10.28515625" customWidth="1"/>
    <col min="4617" max="4617" width="12" customWidth="1"/>
    <col min="4618" max="4618" width="11.140625" customWidth="1"/>
    <col min="4864" max="4864" width="35.140625" customWidth="1"/>
    <col min="4865" max="4865" width="18.140625" customWidth="1"/>
    <col min="4866" max="4866" width="11.85546875" customWidth="1"/>
    <col min="4867" max="4867" width="12.28515625" customWidth="1"/>
    <col min="4868" max="4868" width="10.7109375" customWidth="1"/>
    <col min="4869" max="4869" width="9.28515625" customWidth="1"/>
    <col min="4870" max="4870" width="11.85546875" customWidth="1"/>
    <col min="4871" max="4871" width="12.5703125" customWidth="1"/>
    <col min="4872" max="4872" width="10.28515625" customWidth="1"/>
    <col min="4873" max="4873" width="12" customWidth="1"/>
    <col min="4874" max="4874" width="11.140625" customWidth="1"/>
    <col min="5120" max="5120" width="35.140625" customWidth="1"/>
    <col min="5121" max="5121" width="18.140625" customWidth="1"/>
    <col min="5122" max="5122" width="11.85546875" customWidth="1"/>
    <col min="5123" max="5123" width="12.28515625" customWidth="1"/>
    <col min="5124" max="5124" width="10.7109375" customWidth="1"/>
    <col min="5125" max="5125" width="9.28515625" customWidth="1"/>
    <col min="5126" max="5126" width="11.85546875" customWidth="1"/>
    <col min="5127" max="5127" width="12.5703125" customWidth="1"/>
    <col min="5128" max="5128" width="10.28515625" customWidth="1"/>
    <col min="5129" max="5129" width="12" customWidth="1"/>
    <col min="5130" max="5130" width="11.140625" customWidth="1"/>
    <col min="5376" max="5376" width="35.140625" customWidth="1"/>
    <col min="5377" max="5377" width="18.140625" customWidth="1"/>
    <col min="5378" max="5378" width="11.85546875" customWidth="1"/>
    <col min="5379" max="5379" width="12.28515625" customWidth="1"/>
    <col min="5380" max="5380" width="10.7109375" customWidth="1"/>
    <col min="5381" max="5381" width="9.28515625" customWidth="1"/>
    <col min="5382" max="5382" width="11.85546875" customWidth="1"/>
    <col min="5383" max="5383" width="12.5703125" customWidth="1"/>
    <col min="5384" max="5384" width="10.28515625" customWidth="1"/>
    <col min="5385" max="5385" width="12" customWidth="1"/>
    <col min="5386" max="5386" width="11.140625" customWidth="1"/>
    <col min="5632" max="5632" width="35.140625" customWidth="1"/>
    <col min="5633" max="5633" width="18.140625" customWidth="1"/>
    <col min="5634" max="5634" width="11.85546875" customWidth="1"/>
    <col min="5635" max="5635" width="12.28515625" customWidth="1"/>
    <col min="5636" max="5636" width="10.7109375" customWidth="1"/>
    <col min="5637" max="5637" width="9.28515625" customWidth="1"/>
    <col min="5638" max="5638" width="11.85546875" customWidth="1"/>
    <col min="5639" max="5639" width="12.5703125" customWidth="1"/>
    <col min="5640" max="5640" width="10.28515625" customWidth="1"/>
    <col min="5641" max="5641" width="12" customWidth="1"/>
    <col min="5642" max="5642" width="11.140625" customWidth="1"/>
    <col min="5888" max="5888" width="35.140625" customWidth="1"/>
    <col min="5889" max="5889" width="18.140625" customWidth="1"/>
    <col min="5890" max="5890" width="11.85546875" customWidth="1"/>
    <col min="5891" max="5891" width="12.28515625" customWidth="1"/>
    <col min="5892" max="5892" width="10.7109375" customWidth="1"/>
    <col min="5893" max="5893" width="9.28515625" customWidth="1"/>
    <col min="5894" max="5894" width="11.85546875" customWidth="1"/>
    <col min="5895" max="5895" width="12.5703125" customWidth="1"/>
    <col min="5896" max="5896" width="10.28515625" customWidth="1"/>
    <col min="5897" max="5897" width="12" customWidth="1"/>
    <col min="5898" max="5898" width="11.140625" customWidth="1"/>
    <col min="6144" max="6144" width="35.140625" customWidth="1"/>
    <col min="6145" max="6145" width="18.140625" customWidth="1"/>
    <col min="6146" max="6146" width="11.85546875" customWidth="1"/>
    <col min="6147" max="6147" width="12.28515625" customWidth="1"/>
    <col min="6148" max="6148" width="10.7109375" customWidth="1"/>
    <col min="6149" max="6149" width="9.28515625" customWidth="1"/>
    <col min="6150" max="6150" width="11.85546875" customWidth="1"/>
    <col min="6151" max="6151" width="12.5703125" customWidth="1"/>
    <col min="6152" max="6152" width="10.28515625" customWidth="1"/>
    <col min="6153" max="6153" width="12" customWidth="1"/>
    <col min="6154" max="6154" width="11.140625" customWidth="1"/>
    <col min="6400" max="6400" width="35.140625" customWidth="1"/>
    <col min="6401" max="6401" width="18.140625" customWidth="1"/>
    <col min="6402" max="6402" width="11.85546875" customWidth="1"/>
    <col min="6403" max="6403" width="12.28515625" customWidth="1"/>
    <col min="6404" max="6404" width="10.7109375" customWidth="1"/>
    <col min="6405" max="6405" width="9.28515625" customWidth="1"/>
    <col min="6406" max="6406" width="11.85546875" customWidth="1"/>
    <col min="6407" max="6407" width="12.5703125" customWidth="1"/>
    <col min="6408" max="6408" width="10.28515625" customWidth="1"/>
    <col min="6409" max="6409" width="12" customWidth="1"/>
    <col min="6410" max="6410" width="11.140625" customWidth="1"/>
    <col min="6656" max="6656" width="35.140625" customWidth="1"/>
    <col min="6657" max="6657" width="18.140625" customWidth="1"/>
    <col min="6658" max="6658" width="11.85546875" customWidth="1"/>
    <col min="6659" max="6659" width="12.28515625" customWidth="1"/>
    <col min="6660" max="6660" width="10.7109375" customWidth="1"/>
    <col min="6661" max="6661" width="9.28515625" customWidth="1"/>
    <col min="6662" max="6662" width="11.85546875" customWidth="1"/>
    <col min="6663" max="6663" width="12.5703125" customWidth="1"/>
    <col min="6664" max="6664" width="10.28515625" customWidth="1"/>
    <col min="6665" max="6665" width="12" customWidth="1"/>
    <col min="6666" max="6666" width="11.140625" customWidth="1"/>
    <col min="6912" max="6912" width="35.140625" customWidth="1"/>
    <col min="6913" max="6913" width="18.140625" customWidth="1"/>
    <col min="6914" max="6914" width="11.85546875" customWidth="1"/>
    <col min="6915" max="6915" width="12.28515625" customWidth="1"/>
    <col min="6916" max="6916" width="10.7109375" customWidth="1"/>
    <col min="6917" max="6917" width="9.28515625" customWidth="1"/>
    <col min="6918" max="6918" width="11.85546875" customWidth="1"/>
    <col min="6919" max="6919" width="12.5703125" customWidth="1"/>
    <col min="6920" max="6920" width="10.28515625" customWidth="1"/>
    <col min="6921" max="6921" width="12" customWidth="1"/>
    <col min="6922" max="6922" width="11.140625" customWidth="1"/>
    <col min="7168" max="7168" width="35.140625" customWidth="1"/>
    <col min="7169" max="7169" width="18.140625" customWidth="1"/>
    <col min="7170" max="7170" width="11.85546875" customWidth="1"/>
    <col min="7171" max="7171" width="12.28515625" customWidth="1"/>
    <col min="7172" max="7172" width="10.7109375" customWidth="1"/>
    <col min="7173" max="7173" width="9.28515625" customWidth="1"/>
    <col min="7174" max="7174" width="11.85546875" customWidth="1"/>
    <col min="7175" max="7175" width="12.5703125" customWidth="1"/>
    <col min="7176" max="7176" width="10.28515625" customWidth="1"/>
    <col min="7177" max="7177" width="12" customWidth="1"/>
    <col min="7178" max="7178" width="11.140625" customWidth="1"/>
    <col min="7424" max="7424" width="35.140625" customWidth="1"/>
    <col min="7425" max="7425" width="18.140625" customWidth="1"/>
    <col min="7426" max="7426" width="11.85546875" customWidth="1"/>
    <col min="7427" max="7427" width="12.28515625" customWidth="1"/>
    <col min="7428" max="7428" width="10.7109375" customWidth="1"/>
    <col min="7429" max="7429" width="9.28515625" customWidth="1"/>
    <col min="7430" max="7430" width="11.85546875" customWidth="1"/>
    <col min="7431" max="7431" width="12.5703125" customWidth="1"/>
    <col min="7432" max="7432" width="10.28515625" customWidth="1"/>
    <col min="7433" max="7433" width="12" customWidth="1"/>
    <col min="7434" max="7434" width="11.140625" customWidth="1"/>
    <col min="7680" max="7680" width="35.140625" customWidth="1"/>
    <col min="7681" max="7681" width="18.140625" customWidth="1"/>
    <col min="7682" max="7682" width="11.85546875" customWidth="1"/>
    <col min="7683" max="7683" width="12.28515625" customWidth="1"/>
    <col min="7684" max="7684" width="10.7109375" customWidth="1"/>
    <col min="7685" max="7685" width="9.28515625" customWidth="1"/>
    <col min="7686" max="7686" width="11.85546875" customWidth="1"/>
    <col min="7687" max="7687" width="12.5703125" customWidth="1"/>
    <col min="7688" max="7688" width="10.28515625" customWidth="1"/>
    <col min="7689" max="7689" width="12" customWidth="1"/>
    <col min="7690" max="7690" width="11.140625" customWidth="1"/>
    <col min="7936" max="7936" width="35.140625" customWidth="1"/>
    <col min="7937" max="7937" width="18.140625" customWidth="1"/>
    <col min="7938" max="7938" width="11.85546875" customWidth="1"/>
    <col min="7939" max="7939" width="12.28515625" customWidth="1"/>
    <col min="7940" max="7940" width="10.7109375" customWidth="1"/>
    <col min="7941" max="7941" width="9.28515625" customWidth="1"/>
    <col min="7942" max="7942" width="11.85546875" customWidth="1"/>
    <col min="7943" max="7943" width="12.5703125" customWidth="1"/>
    <col min="7944" max="7944" width="10.28515625" customWidth="1"/>
    <col min="7945" max="7945" width="12" customWidth="1"/>
    <col min="7946" max="7946" width="11.140625" customWidth="1"/>
    <col min="8192" max="8192" width="35.140625" customWidth="1"/>
    <col min="8193" max="8193" width="18.140625" customWidth="1"/>
    <col min="8194" max="8194" width="11.85546875" customWidth="1"/>
    <col min="8195" max="8195" width="12.28515625" customWidth="1"/>
    <col min="8196" max="8196" width="10.7109375" customWidth="1"/>
    <col min="8197" max="8197" width="9.28515625" customWidth="1"/>
    <col min="8198" max="8198" width="11.85546875" customWidth="1"/>
    <col min="8199" max="8199" width="12.5703125" customWidth="1"/>
    <col min="8200" max="8200" width="10.28515625" customWidth="1"/>
    <col min="8201" max="8201" width="12" customWidth="1"/>
    <col min="8202" max="8202" width="11.140625" customWidth="1"/>
    <col min="8448" max="8448" width="35.140625" customWidth="1"/>
    <col min="8449" max="8449" width="18.140625" customWidth="1"/>
    <col min="8450" max="8450" width="11.85546875" customWidth="1"/>
    <col min="8451" max="8451" width="12.28515625" customWidth="1"/>
    <col min="8452" max="8452" width="10.7109375" customWidth="1"/>
    <col min="8453" max="8453" width="9.28515625" customWidth="1"/>
    <col min="8454" max="8454" width="11.85546875" customWidth="1"/>
    <col min="8455" max="8455" width="12.5703125" customWidth="1"/>
    <col min="8456" max="8456" width="10.28515625" customWidth="1"/>
    <col min="8457" max="8457" width="12" customWidth="1"/>
    <col min="8458" max="8458" width="11.140625" customWidth="1"/>
    <col min="8704" max="8704" width="35.140625" customWidth="1"/>
    <col min="8705" max="8705" width="18.140625" customWidth="1"/>
    <col min="8706" max="8706" width="11.85546875" customWidth="1"/>
    <col min="8707" max="8707" width="12.28515625" customWidth="1"/>
    <col min="8708" max="8708" width="10.7109375" customWidth="1"/>
    <col min="8709" max="8709" width="9.28515625" customWidth="1"/>
    <col min="8710" max="8710" width="11.85546875" customWidth="1"/>
    <col min="8711" max="8711" width="12.5703125" customWidth="1"/>
    <col min="8712" max="8712" width="10.28515625" customWidth="1"/>
    <col min="8713" max="8713" width="12" customWidth="1"/>
    <col min="8714" max="8714" width="11.140625" customWidth="1"/>
    <col min="8960" max="8960" width="35.140625" customWidth="1"/>
    <col min="8961" max="8961" width="18.140625" customWidth="1"/>
    <col min="8962" max="8962" width="11.85546875" customWidth="1"/>
    <col min="8963" max="8963" width="12.28515625" customWidth="1"/>
    <col min="8964" max="8964" width="10.7109375" customWidth="1"/>
    <col min="8965" max="8965" width="9.28515625" customWidth="1"/>
    <col min="8966" max="8966" width="11.85546875" customWidth="1"/>
    <col min="8967" max="8967" width="12.5703125" customWidth="1"/>
    <col min="8968" max="8968" width="10.28515625" customWidth="1"/>
    <col min="8969" max="8969" width="12" customWidth="1"/>
    <col min="8970" max="8970" width="11.140625" customWidth="1"/>
    <col min="9216" max="9216" width="35.140625" customWidth="1"/>
    <col min="9217" max="9217" width="18.140625" customWidth="1"/>
    <col min="9218" max="9218" width="11.85546875" customWidth="1"/>
    <col min="9219" max="9219" width="12.28515625" customWidth="1"/>
    <col min="9220" max="9220" width="10.7109375" customWidth="1"/>
    <col min="9221" max="9221" width="9.28515625" customWidth="1"/>
    <col min="9222" max="9222" width="11.85546875" customWidth="1"/>
    <col min="9223" max="9223" width="12.5703125" customWidth="1"/>
    <col min="9224" max="9224" width="10.28515625" customWidth="1"/>
    <col min="9225" max="9225" width="12" customWidth="1"/>
    <col min="9226" max="9226" width="11.140625" customWidth="1"/>
    <col min="9472" max="9472" width="35.140625" customWidth="1"/>
    <col min="9473" max="9473" width="18.140625" customWidth="1"/>
    <col min="9474" max="9474" width="11.85546875" customWidth="1"/>
    <col min="9475" max="9475" width="12.28515625" customWidth="1"/>
    <col min="9476" max="9476" width="10.7109375" customWidth="1"/>
    <col min="9477" max="9477" width="9.28515625" customWidth="1"/>
    <col min="9478" max="9478" width="11.85546875" customWidth="1"/>
    <col min="9479" max="9479" width="12.5703125" customWidth="1"/>
    <col min="9480" max="9480" width="10.28515625" customWidth="1"/>
    <col min="9481" max="9481" width="12" customWidth="1"/>
    <col min="9482" max="9482" width="11.140625" customWidth="1"/>
    <col min="9728" max="9728" width="35.140625" customWidth="1"/>
    <col min="9729" max="9729" width="18.140625" customWidth="1"/>
    <col min="9730" max="9730" width="11.85546875" customWidth="1"/>
    <col min="9731" max="9731" width="12.28515625" customWidth="1"/>
    <col min="9732" max="9732" width="10.7109375" customWidth="1"/>
    <col min="9733" max="9733" width="9.28515625" customWidth="1"/>
    <col min="9734" max="9734" width="11.85546875" customWidth="1"/>
    <col min="9735" max="9735" width="12.5703125" customWidth="1"/>
    <col min="9736" max="9736" width="10.28515625" customWidth="1"/>
    <col min="9737" max="9737" width="12" customWidth="1"/>
    <col min="9738" max="9738" width="11.140625" customWidth="1"/>
    <col min="9984" max="9984" width="35.140625" customWidth="1"/>
    <col min="9985" max="9985" width="18.140625" customWidth="1"/>
    <col min="9986" max="9986" width="11.85546875" customWidth="1"/>
    <col min="9987" max="9987" width="12.28515625" customWidth="1"/>
    <col min="9988" max="9988" width="10.7109375" customWidth="1"/>
    <col min="9989" max="9989" width="9.28515625" customWidth="1"/>
    <col min="9990" max="9990" width="11.85546875" customWidth="1"/>
    <col min="9991" max="9991" width="12.5703125" customWidth="1"/>
    <col min="9992" max="9992" width="10.28515625" customWidth="1"/>
    <col min="9993" max="9993" width="12" customWidth="1"/>
    <col min="9994" max="9994" width="11.140625" customWidth="1"/>
    <col min="10240" max="10240" width="35.140625" customWidth="1"/>
    <col min="10241" max="10241" width="18.140625" customWidth="1"/>
    <col min="10242" max="10242" width="11.85546875" customWidth="1"/>
    <col min="10243" max="10243" width="12.28515625" customWidth="1"/>
    <col min="10244" max="10244" width="10.7109375" customWidth="1"/>
    <col min="10245" max="10245" width="9.28515625" customWidth="1"/>
    <col min="10246" max="10246" width="11.85546875" customWidth="1"/>
    <col min="10247" max="10247" width="12.5703125" customWidth="1"/>
    <col min="10248" max="10248" width="10.28515625" customWidth="1"/>
    <col min="10249" max="10249" width="12" customWidth="1"/>
    <col min="10250" max="10250" width="11.140625" customWidth="1"/>
    <col min="10496" max="10496" width="35.140625" customWidth="1"/>
    <col min="10497" max="10497" width="18.140625" customWidth="1"/>
    <col min="10498" max="10498" width="11.85546875" customWidth="1"/>
    <col min="10499" max="10499" width="12.28515625" customWidth="1"/>
    <col min="10500" max="10500" width="10.7109375" customWidth="1"/>
    <col min="10501" max="10501" width="9.28515625" customWidth="1"/>
    <col min="10502" max="10502" width="11.85546875" customWidth="1"/>
    <col min="10503" max="10503" width="12.5703125" customWidth="1"/>
    <col min="10504" max="10504" width="10.28515625" customWidth="1"/>
    <col min="10505" max="10505" width="12" customWidth="1"/>
    <col min="10506" max="10506" width="11.140625" customWidth="1"/>
    <col min="10752" max="10752" width="35.140625" customWidth="1"/>
    <col min="10753" max="10753" width="18.140625" customWidth="1"/>
    <col min="10754" max="10754" width="11.85546875" customWidth="1"/>
    <col min="10755" max="10755" width="12.28515625" customWidth="1"/>
    <col min="10756" max="10756" width="10.7109375" customWidth="1"/>
    <col min="10757" max="10757" width="9.28515625" customWidth="1"/>
    <col min="10758" max="10758" width="11.85546875" customWidth="1"/>
    <col min="10759" max="10759" width="12.5703125" customWidth="1"/>
    <col min="10760" max="10760" width="10.28515625" customWidth="1"/>
    <col min="10761" max="10761" width="12" customWidth="1"/>
    <col min="10762" max="10762" width="11.140625" customWidth="1"/>
    <col min="11008" max="11008" width="35.140625" customWidth="1"/>
    <col min="11009" max="11009" width="18.140625" customWidth="1"/>
    <col min="11010" max="11010" width="11.85546875" customWidth="1"/>
    <col min="11011" max="11011" width="12.28515625" customWidth="1"/>
    <col min="11012" max="11012" width="10.7109375" customWidth="1"/>
    <col min="11013" max="11013" width="9.28515625" customWidth="1"/>
    <col min="11014" max="11014" width="11.85546875" customWidth="1"/>
    <col min="11015" max="11015" width="12.5703125" customWidth="1"/>
    <col min="11016" max="11016" width="10.28515625" customWidth="1"/>
    <col min="11017" max="11017" width="12" customWidth="1"/>
    <col min="11018" max="11018" width="11.140625" customWidth="1"/>
    <col min="11264" max="11264" width="35.140625" customWidth="1"/>
    <col min="11265" max="11265" width="18.140625" customWidth="1"/>
    <col min="11266" max="11266" width="11.85546875" customWidth="1"/>
    <col min="11267" max="11267" width="12.28515625" customWidth="1"/>
    <col min="11268" max="11268" width="10.7109375" customWidth="1"/>
    <col min="11269" max="11269" width="9.28515625" customWidth="1"/>
    <col min="11270" max="11270" width="11.85546875" customWidth="1"/>
    <col min="11271" max="11271" width="12.5703125" customWidth="1"/>
    <col min="11272" max="11272" width="10.28515625" customWidth="1"/>
    <col min="11273" max="11273" width="12" customWidth="1"/>
    <col min="11274" max="11274" width="11.140625" customWidth="1"/>
    <col min="11520" max="11520" width="35.140625" customWidth="1"/>
    <col min="11521" max="11521" width="18.140625" customWidth="1"/>
    <col min="11522" max="11522" width="11.85546875" customWidth="1"/>
    <col min="11523" max="11523" width="12.28515625" customWidth="1"/>
    <col min="11524" max="11524" width="10.7109375" customWidth="1"/>
    <col min="11525" max="11525" width="9.28515625" customWidth="1"/>
    <col min="11526" max="11526" width="11.85546875" customWidth="1"/>
    <col min="11527" max="11527" width="12.5703125" customWidth="1"/>
    <col min="11528" max="11528" width="10.28515625" customWidth="1"/>
    <col min="11529" max="11529" width="12" customWidth="1"/>
    <col min="11530" max="11530" width="11.140625" customWidth="1"/>
    <col min="11776" max="11776" width="35.140625" customWidth="1"/>
    <col min="11777" max="11777" width="18.140625" customWidth="1"/>
    <col min="11778" max="11778" width="11.85546875" customWidth="1"/>
    <col min="11779" max="11779" width="12.28515625" customWidth="1"/>
    <col min="11780" max="11780" width="10.7109375" customWidth="1"/>
    <col min="11781" max="11781" width="9.28515625" customWidth="1"/>
    <col min="11782" max="11782" width="11.85546875" customWidth="1"/>
    <col min="11783" max="11783" width="12.5703125" customWidth="1"/>
    <col min="11784" max="11784" width="10.28515625" customWidth="1"/>
    <col min="11785" max="11785" width="12" customWidth="1"/>
    <col min="11786" max="11786" width="11.140625" customWidth="1"/>
    <col min="12032" max="12032" width="35.140625" customWidth="1"/>
    <col min="12033" max="12033" width="18.140625" customWidth="1"/>
    <col min="12034" max="12034" width="11.85546875" customWidth="1"/>
    <col min="12035" max="12035" width="12.28515625" customWidth="1"/>
    <col min="12036" max="12036" width="10.7109375" customWidth="1"/>
    <col min="12037" max="12037" width="9.28515625" customWidth="1"/>
    <col min="12038" max="12038" width="11.85546875" customWidth="1"/>
    <col min="12039" max="12039" width="12.5703125" customWidth="1"/>
    <col min="12040" max="12040" width="10.28515625" customWidth="1"/>
    <col min="12041" max="12041" width="12" customWidth="1"/>
    <col min="12042" max="12042" width="11.140625" customWidth="1"/>
    <col min="12288" max="12288" width="35.140625" customWidth="1"/>
    <col min="12289" max="12289" width="18.140625" customWidth="1"/>
    <col min="12290" max="12290" width="11.85546875" customWidth="1"/>
    <col min="12291" max="12291" width="12.28515625" customWidth="1"/>
    <col min="12292" max="12292" width="10.7109375" customWidth="1"/>
    <col min="12293" max="12293" width="9.28515625" customWidth="1"/>
    <col min="12294" max="12294" width="11.85546875" customWidth="1"/>
    <col min="12295" max="12295" width="12.5703125" customWidth="1"/>
    <col min="12296" max="12296" width="10.28515625" customWidth="1"/>
    <col min="12297" max="12297" width="12" customWidth="1"/>
    <col min="12298" max="12298" width="11.140625" customWidth="1"/>
    <col min="12544" max="12544" width="35.140625" customWidth="1"/>
    <col min="12545" max="12545" width="18.140625" customWidth="1"/>
    <col min="12546" max="12546" width="11.85546875" customWidth="1"/>
    <col min="12547" max="12547" width="12.28515625" customWidth="1"/>
    <col min="12548" max="12548" width="10.7109375" customWidth="1"/>
    <col min="12549" max="12549" width="9.28515625" customWidth="1"/>
    <col min="12550" max="12550" width="11.85546875" customWidth="1"/>
    <col min="12551" max="12551" width="12.5703125" customWidth="1"/>
    <col min="12552" max="12552" width="10.28515625" customWidth="1"/>
    <col min="12553" max="12553" width="12" customWidth="1"/>
    <col min="12554" max="12554" width="11.140625" customWidth="1"/>
    <col min="12800" max="12800" width="35.140625" customWidth="1"/>
    <col min="12801" max="12801" width="18.140625" customWidth="1"/>
    <col min="12802" max="12802" width="11.85546875" customWidth="1"/>
    <col min="12803" max="12803" width="12.28515625" customWidth="1"/>
    <col min="12804" max="12804" width="10.7109375" customWidth="1"/>
    <col min="12805" max="12805" width="9.28515625" customWidth="1"/>
    <col min="12806" max="12806" width="11.85546875" customWidth="1"/>
    <col min="12807" max="12807" width="12.5703125" customWidth="1"/>
    <col min="12808" max="12808" width="10.28515625" customWidth="1"/>
    <col min="12809" max="12809" width="12" customWidth="1"/>
    <col min="12810" max="12810" width="11.140625" customWidth="1"/>
    <col min="13056" max="13056" width="35.140625" customWidth="1"/>
    <col min="13057" max="13057" width="18.140625" customWidth="1"/>
    <col min="13058" max="13058" width="11.85546875" customWidth="1"/>
    <col min="13059" max="13059" width="12.28515625" customWidth="1"/>
    <col min="13060" max="13060" width="10.7109375" customWidth="1"/>
    <col min="13061" max="13061" width="9.28515625" customWidth="1"/>
    <col min="13062" max="13062" width="11.85546875" customWidth="1"/>
    <col min="13063" max="13063" width="12.5703125" customWidth="1"/>
    <col min="13064" max="13064" width="10.28515625" customWidth="1"/>
    <col min="13065" max="13065" width="12" customWidth="1"/>
    <col min="13066" max="13066" width="11.140625" customWidth="1"/>
    <col min="13312" max="13312" width="35.140625" customWidth="1"/>
    <col min="13313" max="13313" width="18.140625" customWidth="1"/>
    <col min="13314" max="13314" width="11.85546875" customWidth="1"/>
    <col min="13315" max="13315" width="12.28515625" customWidth="1"/>
    <col min="13316" max="13316" width="10.7109375" customWidth="1"/>
    <col min="13317" max="13317" width="9.28515625" customWidth="1"/>
    <col min="13318" max="13318" width="11.85546875" customWidth="1"/>
    <col min="13319" max="13319" width="12.5703125" customWidth="1"/>
    <col min="13320" max="13320" width="10.28515625" customWidth="1"/>
    <col min="13321" max="13321" width="12" customWidth="1"/>
    <col min="13322" max="13322" width="11.140625" customWidth="1"/>
    <col min="13568" max="13568" width="35.140625" customWidth="1"/>
    <col min="13569" max="13569" width="18.140625" customWidth="1"/>
    <col min="13570" max="13570" width="11.85546875" customWidth="1"/>
    <col min="13571" max="13571" width="12.28515625" customWidth="1"/>
    <col min="13572" max="13572" width="10.7109375" customWidth="1"/>
    <col min="13573" max="13573" width="9.28515625" customWidth="1"/>
    <col min="13574" max="13574" width="11.85546875" customWidth="1"/>
    <col min="13575" max="13575" width="12.5703125" customWidth="1"/>
    <col min="13576" max="13576" width="10.28515625" customWidth="1"/>
    <col min="13577" max="13577" width="12" customWidth="1"/>
    <col min="13578" max="13578" width="11.140625" customWidth="1"/>
    <col min="13824" max="13824" width="35.140625" customWidth="1"/>
    <col min="13825" max="13825" width="18.140625" customWidth="1"/>
    <col min="13826" max="13826" width="11.85546875" customWidth="1"/>
    <col min="13827" max="13827" width="12.28515625" customWidth="1"/>
    <col min="13828" max="13828" width="10.7109375" customWidth="1"/>
    <col min="13829" max="13829" width="9.28515625" customWidth="1"/>
    <col min="13830" max="13830" width="11.85546875" customWidth="1"/>
    <col min="13831" max="13831" width="12.5703125" customWidth="1"/>
    <col min="13832" max="13832" width="10.28515625" customWidth="1"/>
    <col min="13833" max="13833" width="12" customWidth="1"/>
    <col min="13834" max="13834" width="11.140625" customWidth="1"/>
    <col min="14080" max="14080" width="35.140625" customWidth="1"/>
    <col min="14081" max="14081" width="18.140625" customWidth="1"/>
    <col min="14082" max="14082" width="11.85546875" customWidth="1"/>
    <col min="14083" max="14083" width="12.28515625" customWidth="1"/>
    <col min="14084" max="14084" width="10.7109375" customWidth="1"/>
    <col min="14085" max="14085" width="9.28515625" customWidth="1"/>
    <col min="14086" max="14086" width="11.85546875" customWidth="1"/>
    <col min="14087" max="14087" width="12.5703125" customWidth="1"/>
    <col min="14088" max="14088" width="10.28515625" customWidth="1"/>
    <col min="14089" max="14089" width="12" customWidth="1"/>
    <col min="14090" max="14090" width="11.140625" customWidth="1"/>
    <col min="14336" max="14336" width="35.140625" customWidth="1"/>
    <col min="14337" max="14337" width="18.140625" customWidth="1"/>
    <col min="14338" max="14338" width="11.85546875" customWidth="1"/>
    <col min="14339" max="14339" width="12.28515625" customWidth="1"/>
    <col min="14340" max="14340" width="10.7109375" customWidth="1"/>
    <col min="14341" max="14341" width="9.28515625" customWidth="1"/>
    <col min="14342" max="14342" width="11.85546875" customWidth="1"/>
    <col min="14343" max="14343" width="12.5703125" customWidth="1"/>
    <col min="14344" max="14344" width="10.28515625" customWidth="1"/>
    <col min="14345" max="14345" width="12" customWidth="1"/>
    <col min="14346" max="14346" width="11.140625" customWidth="1"/>
    <col min="14592" max="14592" width="35.140625" customWidth="1"/>
    <col min="14593" max="14593" width="18.140625" customWidth="1"/>
    <col min="14594" max="14594" width="11.85546875" customWidth="1"/>
    <col min="14595" max="14595" width="12.28515625" customWidth="1"/>
    <col min="14596" max="14596" width="10.7109375" customWidth="1"/>
    <col min="14597" max="14597" width="9.28515625" customWidth="1"/>
    <col min="14598" max="14598" width="11.85546875" customWidth="1"/>
    <col min="14599" max="14599" width="12.5703125" customWidth="1"/>
    <col min="14600" max="14600" width="10.28515625" customWidth="1"/>
    <col min="14601" max="14601" width="12" customWidth="1"/>
    <col min="14602" max="14602" width="11.140625" customWidth="1"/>
    <col min="14848" max="14848" width="35.140625" customWidth="1"/>
    <col min="14849" max="14849" width="18.140625" customWidth="1"/>
    <col min="14850" max="14850" width="11.85546875" customWidth="1"/>
    <col min="14851" max="14851" width="12.28515625" customWidth="1"/>
    <col min="14852" max="14852" width="10.7109375" customWidth="1"/>
    <col min="14853" max="14853" width="9.28515625" customWidth="1"/>
    <col min="14854" max="14854" width="11.85546875" customWidth="1"/>
    <col min="14855" max="14855" width="12.5703125" customWidth="1"/>
    <col min="14856" max="14856" width="10.28515625" customWidth="1"/>
    <col min="14857" max="14857" width="12" customWidth="1"/>
    <col min="14858" max="14858" width="11.140625" customWidth="1"/>
    <col min="15104" max="15104" width="35.140625" customWidth="1"/>
    <col min="15105" max="15105" width="18.140625" customWidth="1"/>
    <col min="15106" max="15106" width="11.85546875" customWidth="1"/>
    <col min="15107" max="15107" width="12.28515625" customWidth="1"/>
    <col min="15108" max="15108" width="10.7109375" customWidth="1"/>
    <col min="15109" max="15109" width="9.28515625" customWidth="1"/>
    <col min="15110" max="15110" width="11.85546875" customWidth="1"/>
    <col min="15111" max="15111" width="12.5703125" customWidth="1"/>
    <col min="15112" max="15112" width="10.28515625" customWidth="1"/>
    <col min="15113" max="15113" width="12" customWidth="1"/>
    <col min="15114" max="15114" width="11.140625" customWidth="1"/>
    <col min="15360" max="15360" width="35.140625" customWidth="1"/>
    <col min="15361" max="15361" width="18.140625" customWidth="1"/>
    <col min="15362" max="15362" width="11.85546875" customWidth="1"/>
    <col min="15363" max="15363" width="12.28515625" customWidth="1"/>
    <col min="15364" max="15364" width="10.7109375" customWidth="1"/>
    <col min="15365" max="15365" width="9.28515625" customWidth="1"/>
    <col min="15366" max="15366" width="11.85546875" customWidth="1"/>
    <col min="15367" max="15367" width="12.5703125" customWidth="1"/>
    <col min="15368" max="15368" width="10.28515625" customWidth="1"/>
    <col min="15369" max="15369" width="12" customWidth="1"/>
    <col min="15370" max="15370" width="11.140625" customWidth="1"/>
    <col min="15616" max="15616" width="35.140625" customWidth="1"/>
    <col min="15617" max="15617" width="18.140625" customWidth="1"/>
    <col min="15618" max="15618" width="11.85546875" customWidth="1"/>
    <col min="15619" max="15619" width="12.28515625" customWidth="1"/>
    <col min="15620" max="15620" width="10.7109375" customWidth="1"/>
    <col min="15621" max="15621" width="9.28515625" customWidth="1"/>
    <col min="15622" max="15622" width="11.85546875" customWidth="1"/>
    <col min="15623" max="15623" width="12.5703125" customWidth="1"/>
    <col min="15624" max="15624" width="10.28515625" customWidth="1"/>
    <col min="15625" max="15625" width="12" customWidth="1"/>
    <col min="15626" max="15626" width="11.140625" customWidth="1"/>
    <col min="15872" max="15872" width="35.140625" customWidth="1"/>
    <col min="15873" max="15873" width="18.140625" customWidth="1"/>
    <col min="15874" max="15874" width="11.85546875" customWidth="1"/>
    <col min="15875" max="15875" width="12.28515625" customWidth="1"/>
    <col min="15876" max="15876" width="10.7109375" customWidth="1"/>
    <col min="15877" max="15877" width="9.28515625" customWidth="1"/>
    <col min="15878" max="15878" width="11.85546875" customWidth="1"/>
    <col min="15879" max="15879" width="12.5703125" customWidth="1"/>
    <col min="15880" max="15880" width="10.28515625" customWidth="1"/>
    <col min="15881" max="15881" width="12" customWidth="1"/>
    <col min="15882" max="15882" width="11.140625" customWidth="1"/>
    <col min="16128" max="16128" width="35.140625" customWidth="1"/>
    <col min="16129" max="16129" width="18.140625" customWidth="1"/>
    <col min="16130" max="16130" width="11.85546875" customWidth="1"/>
    <col min="16131" max="16131" width="12.28515625" customWidth="1"/>
    <col min="16132" max="16132" width="10.7109375" customWidth="1"/>
    <col min="16133" max="16133" width="9.28515625" customWidth="1"/>
    <col min="16134" max="16134" width="11.85546875" customWidth="1"/>
    <col min="16135" max="16135" width="12.5703125" customWidth="1"/>
    <col min="16136" max="16136" width="10.28515625" customWidth="1"/>
    <col min="16137" max="16137" width="12" customWidth="1"/>
    <col min="16138" max="16138" width="11.140625" customWidth="1"/>
  </cols>
  <sheetData>
    <row r="1" spans="1:12" ht="15.75" x14ac:dyDescent="0.25">
      <c r="I1" s="50" t="s">
        <v>80</v>
      </c>
    </row>
    <row r="2" spans="1:12" ht="16.5" x14ac:dyDescent="0.25">
      <c r="A2" s="125" t="s">
        <v>0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2" ht="24" customHeight="1" x14ac:dyDescent="0.25">
      <c r="A3" s="126" t="s">
        <v>371</v>
      </c>
      <c r="B3" s="127"/>
      <c r="C3" s="127"/>
      <c r="D3" s="127"/>
      <c r="E3" s="127"/>
      <c r="F3" s="127"/>
      <c r="G3" s="127"/>
      <c r="H3" s="127"/>
      <c r="I3" s="127"/>
      <c r="J3" s="127"/>
    </row>
    <row r="4" spans="1:12" ht="27.75" customHeight="1" x14ac:dyDescent="0.25">
      <c r="A4" s="1"/>
      <c r="B4" s="2"/>
      <c r="C4" s="2"/>
      <c r="D4" s="1"/>
      <c r="E4" s="3"/>
      <c r="F4" s="3"/>
      <c r="G4" s="3"/>
      <c r="H4" s="3"/>
      <c r="I4" s="3"/>
      <c r="J4" s="4" t="s">
        <v>82</v>
      </c>
    </row>
    <row r="5" spans="1:12" ht="36.75" customHeight="1" x14ac:dyDescent="0.25">
      <c r="A5" s="128" t="s">
        <v>1</v>
      </c>
      <c r="B5" s="128" t="s">
        <v>2</v>
      </c>
      <c r="C5" s="130" t="s">
        <v>329</v>
      </c>
      <c r="D5" s="128" t="s">
        <v>3</v>
      </c>
      <c r="E5" s="128"/>
      <c r="F5" s="87" t="s">
        <v>4</v>
      </c>
      <c r="G5" s="122" t="s">
        <v>366</v>
      </c>
      <c r="H5" s="122" t="s">
        <v>367</v>
      </c>
      <c r="I5" s="118" t="s">
        <v>93</v>
      </c>
      <c r="J5" s="119"/>
      <c r="K5" s="118" t="s">
        <v>93</v>
      </c>
      <c r="L5" s="119"/>
    </row>
    <row r="6" spans="1:12" ht="58.5" customHeight="1" x14ac:dyDescent="0.25">
      <c r="A6" s="128"/>
      <c r="B6" s="128"/>
      <c r="C6" s="131"/>
      <c r="D6" s="128" t="s">
        <v>328</v>
      </c>
      <c r="E6" s="129" t="s">
        <v>70</v>
      </c>
      <c r="F6" s="87" t="s">
        <v>26</v>
      </c>
      <c r="G6" s="123"/>
      <c r="H6" s="123"/>
      <c r="I6" s="120"/>
      <c r="J6" s="121"/>
      <c r="K6" s="120"/>
      <c r="L6" s="121"/>
    </row>
    <row r="7" spans="1:12" x14ac:dyDescent="0.25">
      <c r="A7" s="128"/>
      <c r="B7" s="128"/>
      <c r="C7" s="131"/>
      <c r="D7" s="128"/>
      <c r="E7" s="129"/>
      <c r="F7" s="10" t="s">
        <v>5</v>
      </c>
      <c r="G7" s="123"/>
      <c r="H7" s="123"/>
      <c r="I7" s="10" t="s">
        <v>5</v>
      </c>
      <c r="J7" s="10" t="s">
        <v>6</v>
      </c>
      <c r="K7" s="91" t="s">
        <v>330</v>
      </c>
      <c r="L7" s="91" t="s">
        <v>6</v>
      </c>
    </row>
    <row r="8" spans="1:12" ht="24.75" customHeight="1" x14ac:dyDescent="0.25">
      <c r="A8" s="128"/>
      <c r="B8" s="128"/>
      <c r="C8" s="132"/>
      <c r="D8" s="128"/>
      <c r="E8" s="129"/>
      <c r="F8" s="52" t="s">
        <v>123</v>
      </c>
      <c r="G8" s="124"/>
      <c r="H8" s="124"/>
      <c r="I8" s="52" t="s">
        <v>124</v>
      </c>
      <c r="J8" s="52" t="s">
        <v>125</v>
      </c>
      <c r="K8" s="92" t="s">
        <v>331</v>
      </c>
      <c r="L8" s="92" t="s">
        <v>332</v>
      </c>
    </row>
    <row r="9" spans="1:12" x14ac:dyDescent="0.25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33">
        <v>8</v>
      </c>
      <c r="I9" s="33">
        <v>9</v>
      </c>
      <c r="J9" s="33">
        <v>10</v>
      </c>
      <c r="K9" s="92">
        <v>11</v>
      </c>
      <c r="L9" s="92">
        <v>12</v>
      </c>
    </row>
    <row r="10" spans="1:12" s="45" customFormat="1" ht="16.5" customHeight="1" x14ac:dyDescent="0.25">
      <c r="A10" s="16" t="s">
        <v>7</v>
      </c>
      <c r="B10" s="64"/>
      <c r="C10" s="53">
        <f>C11+C70+C83+C98+C119+C166+C154+C170</f>
        <v>21651659.009999998</v>
      </c>
      <c r="D10" s="53">
        <f>D11+D70+D83+D98+D119+D166+D154+D170</f>
        <v>22847528</v>
      </c>
      <c r="E10" s="53">
        <f>E11+E70+E83+E98+E119+E166+E154+E170</f>
        <v>21987528</v>
      </c>
      <c r="F10" s="53">
        <f>E10-D10</f>
        <v>-860000</v>
      </c>
      <c r="G10" s="53">
        <f>G11+G70+G83+G98+G119+G166+G154+G170</f>
        <v>21987528</v>
      </c>
      <c r="H10" s="53">
        <f>H11+H70+H83+H98+H119+H166+H154+H170</f>
        <v>20690748.130000003</v>
      </c>
      <c r="I10" s="53">
        <f>H10-G10</f>
        <v>-1296779.8699999973</v>
      </c>
      <c r="J10" s="53">
        <f>H10/G10*100</f>
        <v>94.102202530452729</v>
      </c>
      <c r="K10" s="94">
        <f>H10-C10</f>
        <v>-960910.87999999523</v>
      </c>
      <c r="L10" s="95">
        <f>H10/C10*100</f>
        <v>95.561952645031994</v>
      </c>
    </row>
    <row r="11" spans="1:12" s="9" customFormat="1" ht="20.25" customHeight="1" x14ac:dyDescent="0.2">
      <c r="A11" s="16" t="s">
        <v>8</v>
      </c>
      <c r="B11" s="24" t="s">
        <v>104</v>
      </c>
      <c r="C11" s="70">
        <f>C12+C18+C24+C56+C54</f>
        <v>8613542.9299999997</v>
      </c>
      <c r="D11" s="70">
        <f>D12+D18+D24+D56+D54</f>
        <v>8981642</v>
      </c>
      <c r="E11" s="70">
        <f>E12+E18+E24+E56</f>
        <v>8981642</v>
      </c>
      <c r="F11" s="53">
        <f>E11-D11</f>
        <v>0</v>
      </c>
      <c r="G11" s="70">
        <f>G12+G18+G24+G56</f>
        <v>8981642</v>
      </c>
      <c r="H11" s="70">
        <f>H12+H18+H24+H56</f>
        <v>8743993.1500000004</v>
      </c>
      <c r="I11" s="53">
        <f t="shared" ref="I11:I95" si="0">H11-G11</f>
        <v>-237648.84999999963</v>
      </c>
      <c r="J11" s="53">
        <f t="shared" ref="J11:J95" si="1">H11/G11*100</f>
        <v>97.354060092798179</v>
      </c>
      <c r="K11" s="94">
        <f t="shared" ref="K11:K74" si="2">H11-C11</f>
        <v>130450.22000000067</v>
      </c>
      <c r="L11" s="95">
        <f t="shared" ref="L11:L70" si="3">H11/C11*100</f>
        <v>101.5144780848036</v>
      </c>
    </row>
    <row r="12" spans="1:12" s="6" customFormat="1" ht="51" x14ac:dyDescent="0.2">
      <c r="A12" s="16" t="s">
        <v>34</v>
      </c>
      <c r="B12" s="24" t="s">
        <v>105</v>
      </c>
      <c r="C12" s="24" t="s">
        <v>333</v>
      </c>
      <c r="D12" s="71">
        <v>1121447.21</v>
      </c>
      <c r="E12" s="71">
        <f>E14</f>
        <v>1121447.21</v>
      </c>
      <c r="F12" s="53">
        <f>E12-D12</f>
        <v>0</v>
      </c>
      <c r="G12" s="55">
        <f>G14</f>
        <v>1121447.21</v>
      </c>
      <c r="H12" s="55">
        <f>H14</f>
        <v>1121447.21</v>
      </c>
      <c r="I12" s="53">
        <f t="shared" si="0"/>
        <v>0</v>
      </c>
      <c r="J12" s="53">
        <f t="shared" si="1"/>
        <v>100</v>
      </c>
      <c r="K12" s="94">
        <f t="shared" si="2"/>
        <v>210542.12</v>
      </c>
      <c r="L12" s="95">
        <f t="shared" si="3"/>
        <v>123.11350790673484</v>
      </c>
    </row>
    <row r="13" spans="1:12" s="6" customFormat="1" ht="62.25" customHeight="1" x14ac:dyDescent="0.2">
      <c r="A13" s="16" t="s">
        <v>165</v>
      </c>
      <c r="B13" s="24" t="s">
        <v>105</v>
      </c>
      <c r="C13" s="24"/>
      <c r="D13" s="71">
        <f>D14</f>
        <v>1121447.21</v>
      </c>
      <c r="E13" s="71">
        <f>E14</f>
        <v>1121447.21</v>
      </c>
      <c r="F13" s="53"/>
      <c r="G13" s="71">
        <f>G14</f>
        <v>1121447.21</v>
      </c>
      <c r="H13" s="55"/>
      <c r="I13" s="53"/>
      <c r="J13" s="53"/>
      <c r="K13" s="94">
        <f t="shared" si="2"/>
        <v>0</v>
      </c>
      <c r="L13" s="95"/>
    </row>
    <row r="14" spans="1:12" s="6" customFormat="1" ht="25.5" x14ac:dyDescent="0.2">
      <c r="A14" s="16" t="s">
        <v>9</v>
      </c>
      <c r="B14" s="24" t="s">
        <v>167</v>
      </c>
      <c r="C14" s="24"/>
      <c r="D14" s="70">
        <f>D15</f>
        <v>1121447.21</v>
      </c>
      <c r="E14" s="70">
        <f t="shared" ref="E14" si="4">E15</f>
        <v>1121447.21</v>
      </c>
      <c r="F14" s="53"/>
      <c r="G14" s="53">
        <f t="shared" ref="G14:H14" si="5">G15</f>
        <v>1121447.21</v>
      </c>
      <c r="H14" s="53">
        <f t="shared" si="5"/>
        <v>1121447.21</v>
      </c>
      <c r="I14" s="53">
        <f t="shared" si="0"/>
        <v>0</v>
      </c>
      <c r="J14" s="53">
        <f t="shared" si="1"/>
        <v>100</v>
      </c>
      <c r="K14" s="94">
        <f t="shared" si="2"/>
        <v>1121447.21</v>
      </c>
      <c r="L14" s="95"/>
    </row>
    <row r="15" spans="1:12" s="7" customFormat="1" x14ac:dyDescent="0.25">
      <c r="A15" s="25" t="s">
        <v>94</v>
      </c>
      <c r="B15" s="23" t="s">
        <v>166</v>
      </c>
      <c r="C15" s="23"/>
      <c r="D15" s="72">
        <v>1121447.21</v>
      </c>
      <c r="E15" s="72">
        <f>E16+E17</f>
        <v>1121447.21</v>
      </c>
      <c r="F15" s="54"/>
      <c r="G15" s="54">
        <f>G16+G17</f>
        <v>1121447.21</v>
      </c>
      <c r="H15" s="54">
        <f>H16+H17</f>
        <v>1121447.21</v>
      </c>
      <c r="I15" s="54">
        <f t="shared" si="0"/>
        <v>0</v>
      </c>
      <c r="J15" s="54">
        <f t="shared" si="1"/>
        <v>100</v>
      </c>
      <c r="K15" s="143">
        <f t="shared" si="2"/>
        <v>1121447.21</v>
      </c>
      <c r="L15" s="144"/>
    </row>
    <row r="16" spans="1:12" s="65" customFormat="1" x14ac:dyDescent="0.25">
      <c r="A16" s="26" t="s">
        <v>11</v>
      </c>
      <c r="B16" s="36" t="s">
        <v>169</v>
      </c>
      <c r="C16" s="36"/>
      <c r="D16" s="74"/>
      <c r="E16" s="74">
        <v>930648.21</v>
      </c>
      <c r="F16" s="56" t="s">
        <v>10</v>
      </c>
      <c r="G16" s="56">
        <v>930648.21</v>
      </c>
      <c r="H16" s="57">
        <v>930648.21</v>
      </c>
      <c r="I16" s="56">
        <f t="shared" si="0"/>
        <v>0</v>
      </c>
      <c r="J16" s="56">
        <f t="shared" si="1"/>
        <v>100</v>
      </c>
      <c r="K16" s="145">
        <f t="shared" si="2"/>
        <v>930648.21</v>
      </c>
      <c r="L16" s="146"/>
    </row>
    <row r="17" spans="1:12" s="65" customFormat="1" ht="23.25" x14ac:dyDescent="0.25">
      <c r="A17" s="26" t="s">
        <v>12</v>
      </c>
      <c r="B17" s="36" t="s">
        <v>168</v>
      </c>
      <c r="C17" s="36"/>
      <c r="D17" s="74"/>
      <c r="E17" s="74">
        <v>190799</v>
      </c>
      <c r="F17" s="56" t="s">
        <v>10</v>
      </c>
      <c r="G17" s="56">
        <v>190799</v>
      </c>
      <c r="H17" s="57">
        <v>190799</v>
      </c>
      <c r="I17" s="56">
        <f t="shared" si="0"/>
        <v>0</v>
      </c>
      <c r="J17" s="56">
        <f t="shared" si="1"/>
        <v>100</v>
      </c>
      <c r="K17" s="145">
        <f t="shared" si="2"/>
        <v>190799</v>
      </c>
      <c r="L17" s="146"/>
    </row>
    <row r="18" spans="1:12" s="65" customFormat="1" ht="72.75" x14ac:dyDescent="0.25">
      <c r="A18" s="22" t="s">
        <v>106</v>
      </c>
      <c r="B18" s="24" t="s">
        <v>108</v>
      </c>
      <c r="C18" s="24" t="s">
        <v>334</v>
      </c>
      <c r="D18" s="70">
        <v>829317</v>
      </c>
      <c r="E18" s="70">
        <f>E20</f>
        <v>829317</v>
      </c>
      <c r="F18" s="53"/>
      <c r="G18" s="53">
        <f>G20</f>
        <v>829317</v>
      </c>
      <c r="H18" s="53">
        <f>H20</f>
        <v>829316.36</v>
      </c>
      <c r="I18" s="53">
        <f t="shared" si="0"/>
        <v>-0.64000000001396984</v>
      </c>
      <c r="J18" s="53">
        <f t="shared" si="1"/>
        <v>99.999922828062125</v>
      </c>
      <c r="K18" s="94">
        <f t="shared" si="2"/>
        <v>114463.27000000002</v>
      </c>
      <c r="L18" s="95">
        <f t="shared" si="3"/>
        <v>116.01213894172298</v>
      </c>
    </row>
    <row r="19" spans="1:12" s="65" customFormat="1" ht="36.75" x14ac:dyDescent="0.25">
      <c r="A19" s="35" t="s">
        <v>170</v>
      </c>
      <c r="B19" s="79" t="s">
        <v>171</v>
      </c>
      <c r="C19" s="79"/>
      <c r="D19" s="70">
        <f>D20</f>
        <v>829317</v>
      </c>
      <c r="E19" s="70">
        <f>E20</f>
        <v>829317</v>
      </c>
      <c r="F19" s="53"/>
      <c r="G19" s="70">
        <f>G20</f>
        <v>829317</v>
      </c>
      <c r="H19" s="70">
        <f>H20</f>
        <v>829316.36</v>
      </c>
      <c r="I19" s="53"/>
      <c r="J19" s="53"/>
      <c r="K19" s="94">
        <f t="shared" si="2"/>
        <v>829316.36</v>
      </c>
      <c r="L19" s="95"/>
    </row>
    <row r="20" spans="1:12" s="65" customFormat="1" ht="39" customHeight="1" x14ac:dyDescent="0.25">
      <c r="A20" s="11" t="s">
        <v>107</v>
      </c>
      <c r="B20" s="79" t="s">
        <v>172</v>
      </c>
      <c r="C20" s="79"/>
      <c r="D20" s="72">
        <f>D21</f>
        <v>829317</v>
      </c>
      <c r="E20" s="72">
        <f>E21</f>
        <v>829317</v>
      </c>
      <c r="F20" s="54"/>
      <c r="G20" s="54">
        <f>G21</f>
        <v>829317</v>
      </c>
      <c r="H20" s="59">
        <f>H21</f>
        <v>829316.36</v>
      </c>
      <c r="I20" s="54">
        <f t="shared" si="0"/>
        <v>-0.64000000001396984</v>
      </c>
      <c r="J20" s="54">
        <f t="shared" si="1"/>
        <v>99.999922828062125</v>
      </c>
      <c r="K20" s="143">
        <f t="shared" si="2"/>
        <v>829316.36</v>
      </c>
      <c r="L20" s="144"/>
    </row>
    <row r="21" spans="1:12" s="65" customFormat="1" ht="23.25" x14ac:dyDescent="0.25">
      <c r="A21" s="26" t="s">
        <v>94</v>
      </c>
      <c r="B21" s="36" t="s">
        <v>173</v>
      </c>
      <c r="C21" s="36"/>
      <c r="D21" s="74">
        <v>829317</v>
      </c>
      <c r="E21" s="74">
        <f>E22+E23</f>
        <v>829317</v>
      </c>
      <c r="F21" s="56"/>
      <c r="G21" s="56">
        <f>G22+G23</f>
        <v>829317</v>
      </c>
      <c r="H21" s="57">
        <f>H22+H23</f>
        <v>829316.36</v>
      </c>
      <c r="I21" s="56">
        <f t="shared" si="0"/>
        <v>-0.64000000001396984</v>
      </c>
      <c r="J21" s="56">
        <f t="shared" si="1"/>
        <v>99.999922828062125</v>
      </c>
      <c r="K21" s="145">
        <f t="shared" si="2"/>
        <v>829316.36</v>
      </c>
      <c r="L21" s="146"/>
    </row>
    <row r="22" spans="1:12" s="65" customFormat="1" x14ac:dyDescent="0.25">
      <c r="A22" s="26" t="s">
        <v>11</v>
      </c>
      <c r="B22" s="36" t="s">
        <v>174</v>
      </c>
      <c r="C22" s="36"/>
      <c r="D22" s="74"/>
      <c r="E22" s="74">
        <v>674185</v>
      </c>
      <c r="F22" s="56"/>
      <c r="G22" s="56">
        <v>674185</v>
      </c>
      <c r="H22" s="57">
        <v>674184.36</v>
      </c>
      <c r="I22" s="56">
        <f t="shared" si="0"/>
        <v>-0.64000000001396984</v>
      </c>
      <c r="J22" s="56">
        <f t="shared" si="1"/>
        <v>99.999905070566683</v>
      </c>
      <c r="K22" s="145">
        <f t="shared" si="2"/>
        <v>674184.36</v>
      </c>
      <c r="L22" s="146"/>
    </row>
    <row r="23" spans="1:12" s="65" customFormat="1" ht="23.25" x14ac:dyDescent="0.25">
      <c r="A23" s="26" t="s">
        <v>12</v>
      </c>
      <c r="B23" s="36" t="s">
        <v>175</v>
      </c>
      <c r="C23" s="36"/>
      <c r="D23" s="74"/>
      <c r="E23" s="74">
        <v>155132</v>
      </c>
      <c r="F23" s="56"/>
      <c r="G23" s="56">
        <v>155132</v>
      </c>
      <c r="H23" s="57">
        <v>155132</v>
      </c>
      <c r="I23" s="56">
        <f t="shared" si="0"/>
        <v>0</v>
      </c>
      <c r="J23" s="56">
        <f t="shared" si="1"/>
        <v>100</v>
      </c>
      <c r="K23" s="145">
        <f t="shared" si="2"/>
        <v>155132</v>
      </c>
      <c r="L23" s="146"/>
    </row>
    <row r="24" spans="1:12" s="6" customFormat="1" ht="79.5" customHeight="1" x14ac:dyDescent="0.2">
      <c r="A24" s="16" t="s">
        <v>17</v>
      </c>
      <c r="B24" s="27" t="s">
        <v>155</v>
      </c>
      <c r="C24" s="75">
        <f>C25+C49+C51</f>
        <v>6590795.0700000003</v>
      </c>
      <c r="D24" s="75">
        <f>D25+D49+D51</f>
        <v>6489483.9500000002</v>
      </c>
      <c r="E24" s="75">
        <f>E25+E49+E51</f>
        <v>6459483.9500000002</v>
      </c>
      <c r="F24" s="53">
        <f>E24-D24</f>
        <v>-30000</v>
      </c>
      <c r="G24" s="75">
        <f>G25+G49+G51</f>
        <v>6459483.9500000002</v>
      </c>
      <c r="H24" s="75">
        <f>H25+H49+H51</f>
        <v>6221835.7400000002</v>
      </c>
      <c r="I24" s="53">
        <f t="shared" si="0"/>
        <v>-237648.20999999996</v>
      </c>
      <c r="J24" s="53">
        <f t="shared" si="1"/>
        <v>96.32094124175353</v>
      </c>
      <c r="K24" s="94">
        <f t="shared" si="2"/>
        <v>-368959.33000000007</v>
      </c>
      <c r="L24" s="95">
        <f t="shared" si="3"/>
        <v>94.401899526819903</v>
      </c>
    </row>
    <row r="25" spans="1:12" s="63" customFormat="1" ht="31.5" customHeight="1" x14ac:dyDescent="0.2">
      <c r="A25" s="19" t="s">
        <v>176</v>
      </c>
      <c r="B25" s="28" t="s">
        <v>178</v>
      </c>
      <c r="C25" s="28">
        <v>6590795.0700000003</v>
      </c>
      <c r="D25" s="76">
        <v>6378883.9500000002</v>
      </c>
      <c r="E25" s="76">
        <f>E26</f>
        <v>6348883.9500000002</v>
      </c>
      <c r="F25" s="54"/>
      <c r="G25" s="76">
        <f>G26</f>
        <v>6348883.9500000002</v>
      </c>
      <c r="H25" s="76">
        <f>H26</f>
        <v>6111235.7400000002</v>
      </c>
      <c r="I25" s="54"/>
      <c r="J25" s="54"/>
      <c r="K25" s="143">
        <f t="shared" si="2"/>
        <v>-479559.33000000007</v>
      </c>
      <c r="L25" s="144">
        <f t="shared" si="3"/>
        <v>92.723801530670258</v>
      </c>
    </row>
    <row r="26" spans="1:12" s="63" customFormat="1" ht="30.75" customHeight="1" x14ac:dyDescent="0.2">
      <c r="A26" s="19" t="s">
        <v>177</v>
      </c>
      <c r="B26" s="28" t="s">
        <v>178</v>
      </c>
      <c r="C26" s="28"/>
      <c r="D26" s="76">
        <f>D27+D31+D49+D51</f>
        <v>6489483.9500000002</v>
      </c>
      <c r="E26" s="76">
        <f>E27+E31</f>
        <v>6348883.9500000002</v>
      </c>
      <c r="F26" s="54"/>
      <c r="G26" s="76">
        <f>G27+G31</f>
        <v>6348883.9500000002</v>
      </c>
      <c r="H26" s="76">
        <f>H27+H31</f>
        <v>6111235.7400000002</v>
      </c>
      <c r="I26" s="54"/>
      <c r="J26" s="54"/>
      <c r="K26" s="143">
        <f t="shared" si="2"/>
        <v>6111235.7400000002</v>
      </c>
      <c r="L26" s="144"/>
    </row>
    <row r="27" spans="1:12" s="63" customFormat="1" ht="25.5" x14ac:dyDescent="0.2">
      <c r="A27" s="19" t="s">
        <v>180</v>
      </c>
      <c r="B27" s="28" t="s">
        <v>179</v>
      </c>
      <c r="C27" s="28"/>
      <c r="D27" s="76">
        <f>D28</f>
        <v>4268750</v>
      </c>
      <c r="E27" s="76">
        <f>E28</f>
        <v>4268750</v>
      </c>
      <c r="F27" s="54"/>
      <c r="G27" s="76">
        <f>G28</f>
        <v>4268750</v>
      </c>
      <c r="H27" s="76">
        <f>H28</f>
        <v>4239442.83</v>
      </c>
      <c r="I27" s="54">
        <f t="shared" si="0"/>
        <v>-29307.169999999925</v>
      </c>
      <c r="J27" s="54">
        <f t="shared" si="1"/>
        <v>99.313448433382135</v>
      </c>
      <c r="K27" s="143">
        <f t="shared" si="2"/>
        <v>4239442.83</v>
      </c>
      <c r="L27" s="144"/>
    </row>
    <row r="28" spans="1:12" s="7" customFormat="1" x14ac:dyDescent="0.25">
      <c r="A28" s="11" t="s">
        <v>94</v>
      </c>
      <c r="B28" s="31" t="s">
        <v>181</v>
      </c>
      <c r="C28" s="31"/>
      <c r="D28" s="76">
        <v>4268750</v>
      </c>
      <c r="E28" s="76">
        <f>E29+E30</f>
        <v>4268750</v>
      </c>
      <c r="F28" s="54"/>
      <c r="G28" s="59">
        <f>G29+G30</f>
        <v>4268750</v>
      </c>
      <c r="H28" s="59">
        <f>H29+H30</f>
        <v>4239442.83</v>
      </c>
      <c r="I28" s="54">
        <f t="shared" si="0"/>
        <v>-29307.169999999925</v>
      </c>
      <c r="J28" s="54">
        <f t="shared" si="1"/>
        <v>99.313448433382135</v>
      </c>
      <c r="K28" s="143">
        <f t="shared" si="2"/>
        <v>4239442.83</v>
      </c>
      <c r="L28" s="144"/>
    </row>
    <row r="29" spans="1:12" s="65" customFormat="1" x14ac:dyDescent="0.25">
      <c r="A29" s="26" t="s">
        <v>11</v>
      </c>
      <c r="B29" s="29" t="s">
        <v>182</v>
      </c>
      <c r="C29" s="29"/>
      <c r="D29" s="74"/>
      <c r="E29" s="74">
        <v>3278600</v>
      </c>
      <c r="F29" s="56" t="s">
        <v>10</v>
      </c>
      <c r="G29" s="56">
        <v>3278600</v>
      </c>
      <c r="H29" s="57">
        <v>3249293.32</v>
      </c>
      <c r="I29" s="56">
        <f t="shared" si="0"/>
        <v>-29306.680000000168</v>
      </c>
      <c r="J29" s="56">
        <f t="shared" si="1"/>
        <v>99.106122125297375</v>
      </c>
      <c r="K29" s="145">
        <f t="shared" si="2"/>
        <v>3249293.32</v>
      </c>
      <c r="L29" s="146"/>
    </row>
    <row r="30" spans="1:12" s="65" customFormat="1" ht="23.25" x14ac:dyDescent="0.25">
      <c r="A30" s="26" t="s">
        <v>12</v>
      </c>
      <c r="B30" s="29" t="s">
        <v>183</v>
      </c>
      <c r="C30" s="29"/>
      <c r="D30" s="74"/>
      <c r="E30" s="74">
        <v>990150</v>
      </c>
      <c r="F30" s="56" t="s">
        <v>10</v>
      </c>
      <c r="G30" s="56">
        <v>990150</v>
      </c>
      <c r="H30" s="57">
        <v>990149.51</v>
      </c>
      <c r="I30" s="56">
        <f t="shared" si="0"/>
        <v>-0.48999999999068677</v>
      </c>
      <c r="J30" s="56">
        <f t="shared" si="1"/>
        <v>99.999950512548608</v>
      </c>
      <c r="K30" s="145">
        <f t="shared" si="2"/>
        <v>990149.51</v>
      </c>
      <c r="L30" s="146"/>
    </row>
    <row r="31" spans="1:12" s="65" customFormat="1" ht="34.5" x14ac:dyDescent="0.25">
      <c r="A31" s="11" t="s">
        <v>184</v>
      </c>
      <c r="B31" s="28" t="s">
        <v>185</v>
      </c>
      <c r="C31" s="28"/>
      <c r="D31" s="74">
        <f>D32+D36+D45+D47+D40</f>
        <v>2110133.9500000002</v>
      </c>
      <c r="E31" s="74">
        <f>E32+E36+E40+E45+E47</f>
        <v>2080133.95</v>
      </c>
      <c r="F31" s="56"/>
      <c r="G31" s="74">
        <f>G32+G36+G40+G45+G47</f>
        <v>2080133.95</v>
      </c>
      <c r="H31" s="74">
        <f>H32+H36+H40+H45+H47</f>
        <v>1871792.91</v>
      </c>
      <c r="I31" s="54"/>
      <c r="J31" s="54"/>
      <c r="K31" s="143">
        <f t="shared" si="2"/>
        <v>1871792.91</v>
      </c>
      <c r="L31" s="144"/>
    </row>
    <row r="32" spans="1:12" s="65" customFormat="1" ht="23.25" x14ac:dyDescent="0.25">
      <c r="A32" s="11" t="s">
        <v>95</v>
      </c>
      <c r="B32" s="28" t="s">
        <v>186</v>
      </c>
      <c r="C32" s="28"/>
      <c r="D32" s="72">
        <v>183167.45</v>
      </c>
      <c r="E32" s="72">
        <f>E33+E34+E35</f>
        <v>183167.45</v>
      </c>
      <c r="F32" s="54"/>
      <c r="G32" s="54">
        <f>G33+G34+G35</f>
        <v>183167.45</v>
      </c>
      <c r="H32" s="54">
        <f>H33+H34+H35</f>
        <v>179147.45</v>
      </c>
      <c r="I32" s="54">
        <f t="shared" si="0"/>
        <v>-4020</v>
      </c>
      <c r="J32" s="54">
        <f t="shared" si="1"/>
        <v>97.80528691096589</v>
      </c>
      <c r="K32" s="143">
        <f t="shared" si="2"/>
        <v>179147.45</v>
      </c>
      <c r="L32" s="144"/>
    </row>
    <row r="33" spans="1:12" s="65" customFormat="1" x14ac:dyDescent="0.25">
      <c r="A33" s="26" t="s">
        <v>13</v>
      </c>
      <c r="B33" s="29" t="s">
        <v>187</v>
      </c>
      <c r="C33" s="29"/>
      <c r="D33" s="73"/>
      <c r="E33" s="73">
        <v>115962.45</v>
      </c>
      <c r="F33" s="56" t="s">
        <v>10</v>
      </c>
      <c r="G33" s="57">
        <v>115962.45</v>
      </c>
      <c r="H33" s="57">
        <v>112442.45</v>
      </c>
      <c r="I33" s="56">
        <f t="shared" si="0"/>
        <v>-3520</v>
      </c>
      <c r="J33" s="56">
        <f t="shared" si="1"/>
        <v>96.964534640308131</v>
      </c>
      <c r="K33" s="145">
        <f t="shared" si="2"/>
        <v>112442.45</v>
      </c>
      <c r="L33" s="146"/>
    </row>
    <row r="34" spans="1:12" s="65" customFormat="1" x14ac:dyDescent="0.25">
      <c r="A34" s="26" t="s">
        <v>15</v>
      </c>
      <c r="B34" s="29" t="s">
        <v>368</v>
      </c>
      <c r="C34" s="29"/>
      <c r="D34" s="73"/>
      <c r="E34" s="73">
        <v>24000</v>
      </c>
      <c r="F34" s="56" t="s">
        <v>10</v>
      </c>
      <c r="G34" s="57">
        <v>24000</v>
      </c>
      <c r="H34" s="57">
        <v>23500</v>
      </c>
      <c r="I34" s="56">
        <f t="shared" si="0"/>
        <v>-500</v>
      </c>
      <c r="J34" s="56">
        <f t="shared" si="1"/>
        <v>97.916666666666657</v>
      </c>
      <c r="K34" s="145">
        <f t="shared" si="2"/>
        <v>23500</v>
      </c>
      <c r="L34" s="146"/>
    </row>
    <row r="35" spans="1:12" s="65" customFormat="1" x14ac:dyDescent="0.25">
      <c r="A35" s="26" t="s">
        <v>99</v>
      </c>
      <c r="B35" s="29" t="s">
        <v>188</v>
      </c>
      <c r="C35" s="29"/>
      <c r="D35" s="73"/>
      <c r="E35" s="73">
        <v>43205</v>
      </c>
      <c r="F35" s="56" t="s">
        <v>10</v>
      </c>
      <c r="G35" s="57">
        <v>43205</v>
      </c>
      <c r="H35" s="57">
        <v>43205</v>
      </c>
      <c r="I35" s="56">
        <f t="shared" si="0"/>
        <v>0</v>
      </c>
      <c r="J35" s="56">
        <f t="shared" si="1"/>
        <v>100</v>
      </c>
      <c r="K35" s="145">
        <f t="shared" si="2"/>
        <v>43205</v>
      </c>
      <c r="L35" s="146"/>
    </row>
    <row r="36" spans="1:12" s="65" customFormat="1" ht="23.25" x14ac:dyDescent="0.25">
      <c r="A36" s="11" t="s">
        <v>96</v>
      </c>
      <c r="B36" s="28" t="s">
        <v>189</v>
      </c>
      <c r="C36" s="28"/>
      <c r="D36" s="72">
        <v>230000</v>
      </c>
      <c r="E36" s="72">
        <f>E37+E38+E39</f>
        <v>230000</v>
      </c>
      <c r="F36" s="54"/>
      <c r="G36" s="54">
        <f>G37+G38+G39</f>
        <v>230000</v>
      </c>
      <c r="H36" s="54">
        <f>H37+H38+H39</f>
        <v>230000</v>
      </c>
      <c r="I36" s="54">
        <f t="shared" si="0"/>
        <v>0</v>
      </c>
      <c r="J36" s="54">
        <f t="shared" si="1"/>
        <v>100</v>
      </c>
      <c r="K36" s="143">
        <f t="shared" si="2"/>
        <v>230000</v>
      </c>
      <c r="L36" s="144"/>
    </row>
    <row r="37" spans="1:12" s="65" customFormat="1" x14ac:dyDescent="0.25">
      <c r="A37" s="26" t="s">
        <v>14</v>
      </c>
      <c r="B37" s="29" t="s">
        <v>201</v>
      </c>
      <c r="C37" s="29"/>
      <c r="D37" s="74"/>
      <c r="E37" s="74">
        <v>230000</v>
      </c>
      <c r="F37" s="56" t="s">
        <v>10</v>
      </c>
      <c r="G37" s="56">
        <v>230000</v>
      </c>
      <c r="H37" s="57">
        <v>230000</v>
      </c>
      <c r="I37" s="56">
        <f t="shared" si="0"/>
        <v>0</v>
      </c>
      <c r="J37" s="56">
        <f t="shared" si="1"/>
        <v>100</v>
      </c>
      <c r="K37" s="145">
        <f t="shared" si="2"/>
        <v>230000</v>
      </c>
      <c r="L37" s="146"/>
    </row>
    <row r="38" spans="1:12" s="65" customFormat="1" x14ac:dyDescent="0.25">
      <c r="A38" s="26" t="s">
        <v>99</v>
      </c>
      <c r="B38" s="29" t="s">
        <v>200</v>
      </c>
      <c r="C38" s="29"/>
      <c r="D38" s="74"/>
      <c r="E38" s="74"/>
      <c r="F38" s="56" t="s">
        <v>10</v>
      </c>
      <c r="G38" s="56"/>
      <c r="H38" s="57"/>
      <c r="I38" s="56">
        <f t="shared" si="0"/>
        <v>0</v>
      </c>
      <c r="J38" s="56"/>
      <c r="K38" s="145">
        <f t="shared" si="2"/>
        <v>0</v>
      </c>
      <c r="L38" s="146"/>
    </row>
    <row r="39" spans="1:12" s="65" customFormat="1" ht="23.25" x14ac:dyDescent="0.25">
      <c r="A39" s="26" t="s">
        <v>18</v>
      </c>
      <c r="B39" s="29" t="s">
        <v>199</v>
      </c>
      <c r="C39" s="29"/>
      <c r="D39" s="74"/>
      <c r="E39" s="74"/>
      <c r="F39" s="56" t="s">
        <v>10</v>
      </c>
      <c r="G39" s="56"/>
      <c r="H39" s="57"/>
      <c r="I39" s="56">
        <f t="shared" si="0"/>
        <v>0</v>
      </c>
      <c r="J39" s="56"/>
      <c r="K39" s="145">
        <f t="shared" si="2"/>
        <v>0</v>
      </c>
      <c r="L39" s="146"/>
    </row>
    <row r="40" spans="1:12" s="65" customFormat="1" ht="23.25" x14ac:dyDescent="0.25">
      <c r="A40" s="11" t="s">
        <v>97</v>
      </c>
      <c r="B40" s="28" t="s">
        <v>198</v>
      </c>
      <c r="C40" s="28"/>
      <c r="D40" s="72">
        <v>1512966.5</v>
      </c>
      <c r="E40" s="72">
        <f>SUM(E41:E44)</f>
        <v>1482966.5</v>
      </c>
      <c r="F40" s="54"/>
      <c r="G40" s="54">
        <f>SUM(G41:G44)</f>
        <v>1482966.5</v>
      </c>
      <c r="H40" s="54">
        <f>SUM(H41:H44)</f>
        <v>1310566.76</v>
      </c>
      <c r="I40" s="54">
        <f t="shared" si="0"/>
        <v>-172399.74</v>
      </c>
      <c r="J40" s="54">
        <f t="shared" si="1"/>
        <v>88.374670634839021</v>
      </c>
      <c r="K40" s="143">
        <f t="shared" si="2"/>
        <v>1310566.76</v>
      </c>
      <c r="L40" s="144"/>
    </row>
    <row r="41" spans="1:12" s="65" customFormat="1" x14ac:dyDescent="0.25">
      <c r="A41" s="26" t="s">
        <v>19</v>
      </c>
      <c r="B41" s="29" t="s">
        <v>197</v>
      </c>
      <c r="C41" s="29"/>
      <c r="D41" s="74"/>
      <c r="E41" s="74">
        <v>538817.79</v>
      </c>
      <c r="F41" s="56" t="s">
        <v>10</v>
      </c>
      <c r="G41" s="56">
        <v>538817.79</v>
      </c>
      <c r="H41" s="57">
        <v>429660.64</v>
      </c>
      <c r="I41" s="56">
        <f t="shared" si="0"/>
        <v>-109157.15000000002</v>
      </c>
      <c r="J41" s="56">
        <f t="shared" si="1"/>
        <v>79.741361175175754</v>
      </c>
      <c r="K41" s="145">
        <f t="shared" si="2"/>
        <v>429660.64</v>
      </c>
      <c r="L41" s="146"/>
    </row>
    <row r="42" spans="1:12" s="65" customFormat="1" x14ac:dyDescent="0.25">
      <c r="A42" s="26" t="s">
        <v>98</v>
      </c>
      <c r="B42" s="29" t="s">
        <v>196</v>
      </c>
      <c r="C42" s="29"/>
      <c r="D42" s="74"/>
      <c r="E42" s="74">
        <v>187438.71</v>
      </c>
      <c r="F42" s="56" t="s">
        <v>10</v>
      </c>
      <c r="G42" s="56">
        <v>187438.71</v>
      </c>
      <c r="H42" s="57">
        <v>172030.6</v>
      </c>
      <c r="I42" s="56">
        <f t="shared" si="0"/>
        <v>-15408.109999999986</v>
      </c>
      <c r="J42" s="56">
        <f t="shared" si="1"/>
        <v>91.779654266720044</v>
      </c>
      <c r="K42" s="145">
        <f t="shared" si="2"/>
        <v>172030.6</v>
      </c>
      <c r="L42" s="146"/>
    </row>
    <row r="43" spans="1:12" s="65" customFormat="1" x14ac:dyDescent="0.25">
      <c r="A43" s="26" t="s">
        <v>99</v>
      </c>
      <c r="B43" s="29" t="s">
        <v>195</v>
      </c>
      <c r="C43" s="29"/>
      <c r="D43" s="74"/>
      <c r="E43" s="74">
        <v>531710</v>
      </c>
      <c r="F43" s="56" t="s">
        <v>10</v>
      </c>
      <c r="G43" s="56">
        <v>531710</v>
      </c>
      <c r="H43" s="57">
        <v>491423.29</v>
      </c>
      <c r="I43" s="56">
        <f t="shared" si="0"/>
        <v>-40286.710000000021</v>
      </c>
      <c r="J43" s="56">
        <f t="shared" si="1"/>
        <v>92.42317992890861</v>
      </c>
      <c r="K43" s="145">
        <f t="shared" si="2"/>
        <v>491423.29</v>
      </c>
      <c r="L43" s="146"/>
    </row>
    <row r="44" spans="1:12" s="65" customFormat="1" ht="23.25" x14ac:dyDescent="0.25">
      <c r="A44" s="26" t="s">
        <v>16</v>
      </c>
      <c r="B44" s="29" t="s">
        <v>194</v>
      </c>
      <c r="C44" s="29"/>
      <c r="D44" s="73"/>
      <c r="E44" s="73">
        <v>225000</v>
      </c>
      <c r="F44" s="56" t="s">
        <v>10</v>
      </c>
      <c r="G44" s="57">
        <v>225000</v>
      </c>
      <c r="H44" s="57">
        <v>217452.23</v>
      </c>
      <c r="I44" s="56">
        <f t="shared" si="0"/>
        <v>-7547.7699999999895</v>
      </c>
      <c r="J44" s="56">
        <f t="shared" si="1"/>
        <v>96.645435555555565</v>
      </c>
      <c r="K44" s="145">
        <f t="shared" si="2"/>
        <v>217452.23</v>
      </c>
      <c r="L44" s="146"/>
    </row>
    <row r="45" spans="1:12" s="8" customFormat="1" ht="22.5" x14ac:dyDescent="0.2">
      <c r="A45" s="11" t="s">
        <v>100</v>
      </c>
      <c r="B45" s="28" t="s">
        <v>190</v>
      </c>
      <c r="C45" s="28"/>
      <c r="D45" s="72">
        <v>109000</v>
      </c>
      <c r="E45" s="72">
        <f>E46</f>
        <v>109000</v>
      </c>
      <c r="F45" s="54"/>
      <c r="G45" s="54">
        <f>G46</f>
        <v>109000</v>
      </c>
      <c r="H45" s="54">
        <f>H46</f>
        <v>89939</v>
      </c>
      <c r="I45" s="54">
        <f t="shared" si="0"/>
        <v>-19061</v>
      </c>
      <c r="J45" s="54">
        <f t="shared" si="1"/>
        <v>82.51284403669726</v>
      </c>
      <c r="K45" s="143">
        <f t="shared" si="2"/>
        <v>89939</v>
      </c>
      <c r="L45" s="144"/>
    </row>
    <row r="46" spans="1:12" s="65" customFormat="1" x14ac:dyDescent="0.25">
      <c r="A46" s="26" t="s">
        <v>101</v>
      </c>
      <c r="B46" s="29" t="s">
        <v>191</v>
      </c>
      <c r="C46" s="29"/>
      <c r="D46" s="74"/>
      <c r="E46" s="74">
        <v>109000</v>
      </c>
      <c r="F46" s="56" t="s">
        <v>10</v>
      </c>
      <c r="G46" s="56">
        <v>109000</v>
      </c>
      <c r="H46" s="57">
        <v>89939</v>
      </c>
      <c r="I46" s="56">
        <f t="shared" si="0"/>
        <v>-19061</v>
      </c>
      <c r="J46" s="56">
        <f t="shared" si="1"/>
        <v>82.51284403669726</v>
      </c>
      <c r="K46" s="145">
        <f t="shared" si="2"/>
        <v>89939</v>
      </c>
      <c r="L46" s="146"/>
    </row>
    <row r="47" spans="1:12" s="7" customFormat="1" ht="44.25" customHeight="1" x14ac:dyDescent="0.25">
      <c r="A47" s="11" t="s">
        <v>102</v>
      </c>
      <c r="B47" s="28" t="s">
        <v>192</v>
      </c>
      <c r="C47" s="28"/>
      <c r="D47" s="76">
        <v>75000</v>
      </c>
      <c r="E47" s="76">
        <f t="shared" ref="E47" si="6">E48</f>
        <v>75000</v>
      </c>
      <c r="F47" s="54"/>
      <c r="G47" s="59">
        <f t="shared" ref="G47:H47" si="7">G48</f>
        <v>75000</v>
      </c>
      <c r="H47" s="59">
        <f t="shared" si="7"/>
        <v>62139.7</v>
      </c>
      <c r="I47" s="54">
        <f t="shared" si="0"/>
        <v>-12860.300000000003</v>
      </c>
      <c r="J47" s="54">
        <f t="shared" si="1"/>
        <v>82.85293333333334</v>
      </c>
      <c r="K47" s="143">
        <f t="shared" si="2"/>
        <v>62139.7</v>
      </c>
      <c r="L47" s="144"/>
    </row>
    <row r="48" spans="1:12" s="65" customFormat="1" x14ac:dyDescent="0.25">
      <c r="A48" s="26" t="s">
        <v>101</v>
      </c>
      <c r="B48" s="29" t="s">
        <v>193</v>
      </c>
      <c r="C48" s="29"/>
      <c r="D48" s="73"/>
      <c r="E48" s="73">
        <v>75000</v>
      </c>
      <c r="F48" s="56"/>
      <c r="G48" s="57">
        <v>75000</v>
      </c>
      <c r="H48" s="57">
        <v>62139.7</v>
      </c>
      <c r="I48" s="56">
        <f t="shared" si="0"/>
        <v>-12860.300000000003</v>
      </c>
      <c r="J48" s="56">
        <f t="shared" si="1"/>
        <v>82.85293333333334</v>
      </c>
      <c r="K48" s="145">
        <f t="shared" si="2"/>
        <v>62139.7</v>
      </c>
      <c r="L48" s="146"/>
    </row>
    <row r="49" spans="1:12" s="7" customFormat="1" ht="113.25" x14ac:dyDescent="0.25">
      <c r="A49" s="11" t="s">
        <v>156</v>
      </c>
      <c r="B49" s="28" t="s">
        <v>202</v>
      </c>
      <c r="C49" s="28"/>
      <c r="D49" s="76">
        <v>108400</v>
      </c>
      <c r="E49" s="76">
        <v>108400</v>
      </c>
      <c r="F49" s="54"/>
      <c r="G49" s="76">
        <v>108400</v>
      </c>
      <c r="H49" s="76">
        <v>108400</v>
      </c>
      <c r="I49" s="54"/>
      <c r="J49" s="54"/>
      <c r="K49" s="143">
        <f t="shared" si="2"/>
        <v>108400</v>
      </c>
      <c r="L49" s="144"/>
    </row>
    <row r="50" spans="1:12" s="65" customFormat="1" ht="23.25" x14ac:dyDescent="0.25">
      <c r="A50" s="26" t="s">
        <v>97</v>
      </c>
      <c r="B50" s="29" t="s">
        <v>369</v>
      </c>
      <c r="C50" s="29"/>
      <c r="D50" s="73"/>
      <c r="E50" s="73">
        <v>108400</v>
      </c>
      <c r="F50" s="56"/>
      <c r="G50" s="57">
        <v>108400</v>
      </c>
      <c r="H50" s="57">
        <v>108400</v>
      </c>
      <c r="I50" s="56"/>
      <c r="J50" s="56"/>
      <c r="K50" s="145">
        <f t="shared" si="2"/>
        <v>108400</v>
      </c>
      <c r="L50" s="146"/>
    </row>
    <row r="51" spans="1:12" s="7" customFormat="1" ht="79.5" x14ac:dyDescent="0.25">
      <c r="A51" s="11" t="s">
        <v>116</v>
      </c>
      <c r="B51" s="28" t="s">
        <v>203</v>
      </c>
      <c r="C51" s="28"/>
      <c r="D51" s="76">
        <v>2200</v>
      </c>
      <c r="E51" s="76">
        <f>E52</f>
        <v>2200</v>
      </c>
      <c r="F51" s="54"/>
      <c r="G51" s="59">
        <f>G52</f>
        <v>2200</v>
      </c>
      <c r="H51" s="59">
        <f>H52</f>
        <v>2200</v>
      </c>
      <c r="I51" s="54">
        <f t="shared" si="0"/>
        <v>0</v>
      </c>
      <c r="J51" s="54">
        <f t="shared" si="1"/>
        <v>100</v>
      </c>
      <c r="K51" s="143">
        <f t="shared" si="2"/>
        <v>2200</v>
      </c>
      <c r="L51" s="144"/>
    </row>
    <row r="52" spans="1:12" s="7" customFormat="1" ht="23.25" x14ac:dyDescent="0.25">
      <c r="A52" s="11" t="s">
        <v>97</v>
      </c>
      <c r="B52" s="28" t="s">
        <v>118</v>
      </c>
      <c r="C52" s="28"/>
      <c r="D52" s="76"/>
      <c r="E52" s="76">
        <f>E53</f>
        <v>2200</v>
      </c>
      <c r="F52" s="54"/>
      <c r="G52" s="59">
        <f>G53</f>
        <v>2200</v>
      </c>
      <c r="H52" s="59">
        <f>H53</f>
        <v>2200</v>
      </c>
      <c r="I52" s="54">
        <f t="shared" si="0"/>
        <v>0</v>
      </c>
      <c r="J52" s="54">
        <f t="shared" si="1"/>
        <v>100</v>
      </c>
      <c r="K52" s="143">
        <f t="shared" si="2"/>
        <v>2200</v>
      </c>
      <c r="L52" s="144"/>
    </row>
    <row r="53" spans="1:12" s="65" customFormat="1" ht="23.25" x14ac:dyDescent="0.25">
      <c r="A53" s="26" t="s">
        <v>16</v>
      </c>
      <c r="B53" s="29" t="s">
        <v>117</v>
      </c>
      <c r="C53" s="29"/>
      <c r="D53" s="73"/>
      <c r="E53" s="73">
        <v>2200</v>
      </c>
      <c r="F53" s="56"/>
      <c r="G53" s="57">
        <v>2200</v>
      </c>
      <c r="H53" s="57">
        <v>2200</v>
      </c>
      <c r="I53" s="56">
        <f t="shared" si="0"/>
        <v>0</v>
      </c>
      <c r="J53" s="56">
        <f t="shared" si="1"/>
        <v>100</v>
      </c>
      <c r="K53" s="145">
        <f t="shared" si="2"/>
        <v>2200</v>
      </c>
      <c r="L53" s="146"/>
    </row>
    <row r="54" spans="1:12" s="7" customFormat="1" x14ac:dyDescent="0.25">
      <c r="A54" s="22" t="s">
        <v>157</v>
      </c>
      <c r="B54" s="27" t="s">
        <v>158</v>
      </c>
      <c r="C54" s="27"/>
      <c r="D54" s="75"/>
      <c r="E54" s="85"/>
      <c r="F54" s="53"/>
      <c r="G54" s="86"/>
      <c r="H54" s="86"/>
      <c r="I54" s="53"/>
      <c r="J54" s="53"/>
      <c r="K54" s="94">
        <f t="shared" si="2"/>
        <v>0</v>
      </c>
      <c r="L54" s="95"/>
    </row>
    <row r="55" spans="1:12" s="7" customFormat="1" x14ac:dyDescent="0.25">
      <c r="A55" s="26"/>
      <c r="B55" s="28"/>
      <c r="C55" s="28"/>
      <c r="D55" s="73"/>
      <c r="E55" s="73"/>
      <c r="F55" s="54"/>
      <c r="G55" s="57"/>
      <c r="H55" s="57"/>
      <c r="I55" s="53"/>
      <c r="J55" s="53"/>
      <c r="K55" s="94">
        <f t="shared" si="2"/>
        <v>0</v>
      </c>
      <c r="L55" s="95"/>
    </row>
    <row r="56" spans="1:12" s="45" customFormat="1" ht="26.25" x14ac:dyDescent="0.25">
      <c r="A56" s="66" t="s">
        <v>74</v>
      </c>
      <c r="B56" s="27" t="s">
        <v>154</v>
      </c>
      <c r="C56" s="27">
        <v>396989.68</v>
      </c>
      <c r="D56" s="75">
        <v>541393.84</v>
      </c>
      <c r="E56" s="75">
        <f>E58+E64</f>
        <v>571393.84</v>
      </c>
      <c r="F56" s="53">
        <f>E56-D56</f>
        <v>30000</v>
      </c>
      <c r="G56" s="75">
        <f>G58+G64</f>
        <v>571393.84</v>
      </c>
      <c r="H56" s="58">
        <f>H58+H64</f>
        <v>571393.84</v>
      </c>
      <c r="I56" s="53">
        <f t="shared" si="0"/>
        <v>0</v>
      </c>
      <c r="J56" s="53">
        <f t="shared" si="1"/>
        <v>100</v>
      </c>
      <c r="K56" s="94">
        <f t="shared" si="2"/>
        <v>174404.15999999997</v>
      </c>
      <c r="L56" s="95">
        <f t="shared" si="3"/>
        <v>143.9316608935527</v>
      </c>
    </row>
    <row r="57" spans="1:12" s="7" customFormat="1" ht="39" x14ac:dyDescent="0.25">
      <c r="A57" s="84" t="s">
        <v>204</v>
      </c>
      <c r="B57" s="28" t="s">
        <v>218</v>
      </c>
      <c r="C57" s="28"/>
      <c r="D57" s="76">
        <f>D58+D64</f>
        <v>541393.84</v>
      </c>
      <c r="E57" s="76">
        <f>E58+E64</f>
        <v>571393.84</v>
      </c>
      <c r="F57" s="54"/>
      <c r="G57" s="76">
        <f>G58+G64</f>
        <v>571393.84</v>
      </c>
      <c r="H57" s="76">
        <f>H58+H64</f>
        <v>571393.84</v>
      </c>
      <c r="I57" s="54"/>
      <c r="J57" s="54"/>
      <c r="K57" s="143">
        <f t="shared" si="2"/>
        <v>571393.84</v>
      </c>
      <c r="L57" s="144"/>
    </row>
    <row r="58" spans="1:12" s="7" customFormat="1" ht="48.75" x14ac:dyDescent="0.25">
      <c r="A58" s="35" t="s">
        <v>75</v>
      </c>
      <c r="B58" s="28" t="s">
        <v>360</v>
      </c>
      <c r="C58" s="28"/>
      <c r="D58" s="76">
        <f>D59+D62</f>
        <v>395522.75</v>
      </c>
      <c r="E58" s="76">
        <f>E59+E62</f>
        <v>425522.75</v>
      </c>
      <c r="F58" s="54"/>
      <c r="G58" s="76">
        <f>G59+G62</f>
        <v>425522.75</v>
      </c>
      <c r="H58" s="76">
        <f>H59+H62</f>
        <v>425522.75</v>
      </c>
      <c r="I58" s="54">
        <f t="shared" si="0"/>
        <v>0</v>
      </c>
      <c r="J58" s="54">
        <f t="shared" si="1"/>
        <v>100</v>
      </c>
      <c r="K58" s="143">
        <f t="shared" si="2"/>
        <v>425522.75</v>
      </c>
      <c r="L58" s="144"/>
    </row>
    <row r="59" spans="1:12" s="7" customFormat="1" ht="23.25" x14ac:dyDescent="0.25">
      <c r="A59" s="11" t="s">
        <v>97</v>
      </c>
      <c r="B59" s="28" t="s">
        <v>205</v>
      </c>
      <c r="C59" s="28"/>
      <c r="D59" s="76">
        <v>7151.25</v>
      </c>
      <c r="E59" s="76">
        <f>E60+E61</f>
        <v>7151.25</v>
      </c>
      <c r="F59" s="54"/>
      <c r="G59" s="76">
        <f>G60+G61</f>
        <v>7151.25</v>
      </c>
      <c r="H59" s="76">
        <f>H60+H61</f>
        <v>7151.25</v>
      </c>
      <c r="I59" s="54">
        <f t="shared" si="0"/>
        <v>0</v>
      </c>
      <c r="J59" s="54">
        <f t="shared" si="1"/>
        <v>100</v>
      </c>
      <c r="K59" s="143">
        <f t="shared" si="2"/>
        <v>7151.25</v>
      </c>
      <c r="L59" s="144"/>
    </row>
    <row r="60" spans="1:12" s="65" customFormat="1" x14ac:dyDescent="0.25">
      <c r="A60" s="26" t="s">
        <v>99</v>
      </c>
      <c r="B60" s="29" t="s">
        <v>206</v>
      </c>
      <c r="C60" s="29"/>
      <c r="D60" s="73"/>
      <c r="E60" s="73">
        <v>949.75</v>
      </c>
      <c r="F60" s="56"/>
      <c r="G60" s="57">
        <v>949.75</v>
      </c>
      <c r="H60" s="57">
        <v>949.75</v>
      </c>
      <c r="I60" s="56">
        <f t="shared" si="0"/>
        <v>0</v>
      </c>
      <c r="J60" s="56">
        <f t="shared" si="1"/>
        <v>100</v>
      </c>
      <c r="K60" s="145">
        <f t="shared" si="2"/>
        <v>949.75</v>
      </c>
      <c r="L60" s="146"/>
    </row>
    <row r="61" spans="1:12" s="65" customFormat="1" ht="23.25" x14ac:dyDescent="0.25">
      <c r="A61" s="26" t="s">
        <v>16</v>
      </c>
      <c r="B61" s="29" t="s">
        <v>207</v>
      </c>
      <c r="C61" s="29"/>
      <c r="D61" s="73"/>
      <c r="E61" s="73">
        <v>6201.5</v>
      </c>
      <c r="F61" s="56"/>
      <c r="G61" s="57">
        <v>6201.5</v>
      </c>
      <c r="H61" s="57">
        <v>6201.5</v>
      </c>
      <c r="I61" s="56"/>
      <c r="J61" s="56"/>
      <c r="K61" s="145">
        <f t="shared" si="2"/>
        <v>6201.5</v>
      </c>
      <c r="L61" s="146"/>
    </row>
    <row r="62" spans="1:12" s="65" customFormat="1" ht="23.25" x14ac:dyDescent="0.25">
      <c r="A62" s="26" t="s">
        <v>102</v>
      </c>
      <c r="B62" s="29" t="s">
        <v>208</v>
      </c>
      <c r="C62" s="29"/>
      <c r="D62" s="73">
        <v>388371.5</v>
      </c>
      <c r="E62" s="73">
        <f>E63</f>
        <v>418371.5</v>
      </c>
      <c r="F62" s="56"/>
      <c r="G62" s="73">
        <f>G63</f>
        <v>418371.5</v>
      </c>
      <c r="H62" s="73">
        <f>H63</f>
        <v>418371.5</v>
      </c>
      <c r="I62" s="56"/>
      <c r="J62" s="56"/>
      <c r="K62" s="145">
        <f t="shared" si="2"/>
        <v>418371.5</v>
      </c>
      <c r="L62" s="146"/>
    </row>
    <row r="63" spans="1:12" s="65" customFormat="1" x14ac:dyDescent="0.25">
      <c r="A63" s="26" t="s">
        <v>101</v>
      </c>
      <c r="B63" s="29" t="s">
        <v>209</v>
      </c>
      <c r="C63" s="29"/>
      <c r="D63" s="73"/>
      <c r="E63" s="73">
        <v>418371.5</v>
      </c>
      <c r="F63" s="56"/>
      <c r="G63" s="57">
        <v>418371.5</v>
      </c>
      <c r="H63" s="57">
        <v>418371.5</v>
      </c>
      <c r="I63" s="56"/>
      <c r="J63" s="56"/>
      <c r="K63" s="145">
        <f t="shared" si="2"/>
        <v>418371.5</v>
      </c>
      <c r="L63" s="146"/>
    </row>
    <row r="64" spans="1:12" s="7" customFormat="1" ht="32.25" customHeight="1" x14ac:dyDescent="0.25">
      <c r="A64" s="84" t="s">
        <v>210</v>
      </c>
      <c r="B64" s="28" t="s">
        <v>211</v>
      </c>
      <c r="C64" s="28"/>
      <c r="D64" s="76">
        <f>D65</f>
        <v>145871.09</v>
      </c>
      <c r="E64" s="76">
        <f t="shared" ref="E64:G65" si="8">E65</f>
        <v>145871.09</v>
      </c>
      <c r="F64" s="54"/>
      <c r="G64" s="59">
        <f t="shared" ref="G64:H65" si="9">G65</f>
        <v>145871.09</v>
      </c>
      <c r="H64" s="59">
        <f t="shared" si="9"/>
        <v>145871.09</v>
      </c>
      <c r="I64" s="54">
        <f t="shared" si="0"/>
        <v>0</v>
      </c>
      <c r="J64" s="54">
        <f t="shared" si="1"/>
        <v>100</v>
      </c>
      <c r="K64" s="143">
        <f t="shared" si="2"/>
        <v>145871.09</v>
      </c>
      <c r="L64" s="144"/>
    </row>
    <row r="65" spans="1:12" s="7" customFormat="1" ht="45.75" x14ac:dyDescent="0.25">
      <c r="A65" s="11" t="s">
        <v>212</v>
      </c>
      <c r="B65" s="28" t="s">
        <v>213</v>
      </c>
      <c r="C65" s="28"/>
      <c r="D65" s="76">
        <f>D66</f>
        <v>145871.09</v>
      </c>
      <c r="E65" s="76">
        <f t="shared" si="8"/>
        <v>145871.09</v>
      </c>
      <c r="F65" s="54"/>
      <c r="G65" s="76">
        <f t="shared" si="8"/>
        <v>145871.09</v>
      </c>
      <c r="H65" s="59">
        <f t="shared" si="9"/>
        <v>145871.09</v>
      </c>
      <c r="I65" s="54">
        <f t="shared" si="0"/>
        <v>0</v>
      </c>
      <c r="J65" s="54">
        <f t="shared" si="1"/>
        <v>100</v>
      </c>
      <c r="K65" s="143">
        <f t="shared" si="2"/>
        <v>145871.09</v>
      </c>
      <c r="L65" s="144"/>
    </row>
    <row r="66" spans="1:12" s="7" customFormat="1" ht="23.25" x14ac:dyDescent="0.25">
      <c r="A66" s="11" t="s">
        <v>97</v>
      </c>
      <c r="B66" s="28" t="s">
        <v>214</v>
      </c>
      <c r="C66" s="28"/>
      <c r="D66" s="76">
        <v>145871.09</v>
      </c>
      <c r="E66" s="76">
        <f>E67+E68+E69</f>
        <v>145871.09</v>
      </c>
      <c r="F66" s="54"/>
      <c r="G66" s="76">
        <f>G67+G68+G69</f>
        <v>145871.09</v>
      </c>
      <c r="H66" s="76">
        <f>H67+H68+H69</f>
        <v>145871.09</v>
      </c>
      <c r="I66" s="54">
        <f t="shared" si="0"/>
        <v>0</v>
      </c>
      <c r="J66" s="54">
        <f t="shared" si="1"/>
        <v>100</v>
      </c>
      <c r="K66" s="143">
        <f t="shared" si="2"/>
        <v>145871.09</v>
      </c>
      <c r="L66" s="144"/>
    </row>
    <row r="67" spans="1:12" s="65" customFormat="1" x14ac:dyDescent="0.25">
      <c r="A67" s="26" t="s">
        <v>98</v>
      </c>
      <c r="B67" s="29" t="s">
        <v>215</v>
      </c>
      <c r="C67" s="29"/>
      <c r="D67" s="74"/>
      <c r="E67" s="74">
        <v>21913</v>
      </c>
      <c r="F67" s="56" t="s">
        <v>10</v>
      </c>
      <c r="G67" s="56">
        <v>21913</v>
      </c>
      <c r="H67" s="57">
        <v>21913</v>
      </c>
      <c r="I67" s="56">
        <f t="shared" si="0"/>
        <v>0</v>
      </c>
      <c r="J67" s="56">
        <f t="shared" si="1"/>
        <v>100</v>
      </c>
      <c r="K67" s="145">
        <f t="shared" si="2"/>
        <v>21913</v>
      </c>
      <c r="L67" s="146"/>
    </row>
    <row r="68" spans="1:12" s="65" customFormat="1" x14ac:dyDescent="0.25">
      <c r="A68" s="26" t="s">
        <v>99</v>
      </c>
      <c r="B68" s="29" t="s">
        <v>216</v>
      </c>
      <c r="C68" s="29"/>
      <c r="D68" s="74"/>
      <c r="E68" s="74">
        <v>119683.09</v>
      </c>
      <c r="F68" s="56"/>
      <c r="G68" s="56">
        <v>119683.09</v>
      </c>
      <c r="H68" s="57">
        <v>119683.09</v>
      </c>
      <c r="I68" s="56">
        <f t="shared" si="0"/>
        <v>0</v>
      </c>
      <c r="J68" s="56">
        <f t="shared" si="1"/>
        <v>100</v>
      </c>
      <c r="K68" s="145">
        <f t="shared" si="2"/>
        <v>119683.09</v>
      </c>
      <c r="L68" s="146"/>
    </row>
    <row r="69" spans="1:12" s="65" customFormat="1" x14ac:dyDescent="0.25">
      <c r="A69" s="26" t="s">
        <v>101</v>
      </c>
      <c r="B69" s="29" t="s">
        <v>217</v>
      </c>
      <c r="C69" s="29"/>
      <c r="D69" s="74"/>
      <c r="E69" s="74">
        <v>4275</v>
      </c>
      <c r="F69" s="56"/>
      <c r="G69" s="56">
        <v>4275</v>
      </c>
      <c r="H69" s="57">
        <v>4275</v>
      </c>
      <c r="I69" s="56">
        <f t="shared" si="0"/>
        <v>0</v>
      </c>
      <c r="J69" s="56"/>
      <c r="K69" s="145">
        <f t="shared" si="2"/>
        <v>4275</v>
      </c>
      <c r="L69" s="146"/>
    </row>
    <row r="70" spans="1:12" s="45" customFormat="1" x14ac:dyDescent="0.25">
      <c r="A70" s="66" t="s">
        <v>27</v>
      </c>
      <c r="B70" s="27" t="s">
        <v>220</v>
      </c>
      <c r="C70" s="27">
        <v>289400</v>
      </c>
      <c r="D70" s="75">
        <v>360400</v>
      </c>
      <c r="E70" s="75">
        <f>E73</f>
        <v>360400</v>
      </c>
      <c r="F70" s="53">
        <f t="shared" ref="F70" si="10">E70-D70</f>
        <v>0</v>
      </c>
      <c r="G70" s="58">
        <f>G73</f>
        <v>360400</v>
      </c>
      <c r="H70" s="58">
        <f>H73</f>
        <v>360400</v>
      </c>
      <c r="I70" s="53">
        <f t="shared" si="0"/>
        <v>0</v>
      </c>
      <c r="J70" s="53">
        <f t="shared" si="1"/>
        <v>100</v>
      </c>
      <c r="K70" s="94">
        <f t="shared" si="2"/>
        <v>71000</v>
      </c>
      <c r="L70" s="95">
        <f t="shared" si="3"/>
        <v>124.53351762266757</v>
      </c>
    </row>
    <row r="71" spans="1:12" s="7" customFormat="1" ht="26.25" x14ac:dyDescent="0.25">
      <c r="A71" s="84" t="s">
        <v>219</v>
      </c>
      <c r="B71" s="28" t="s">
        <v>153</v>
      </c>
      <c r="C71" s="28"/>
      <c r="D71" s="76">
        <f>D72</f>
        <v>360400</v>
      </c>
      <c r="E71" s="76">
        <f>E72</f>
        <v>360400</v>
      </c>
      <c r="F71" s="54"/>
      <c r="G71" s="76">
        <f>G72</f>
        <v>360400</v>
      </c>
      <c r="H71" s="76">
        <f>H72</f>
        <v>360400</v>
      </c>
      <c r="I71" s="54"/>
      <c r="J71" s="54"/>
      <c r="K71" s="143">
        <f t="shared" si="2"/>
        <v>360400</v>
      </c>
      <c r="L71" s="144"/>
    </row>
    <row r="72" spans="1:12" s="7" customFormat="1" ht="26.25" x14ac:dyDescent="0.25">
      <c r="A72" s="84" t="s">
        <v>221</v>
      </c>
      <c r="B72" s="28" t="s">
        <v>222</v>
      </c>
      <c r="C72" s="28"/>
      <c r="D72" s="76">
        <f>D73</f>
        <v>360400</v>
      </c>
      <c r="E72" s="76">
        <f>E73</f>
        <v>360400</v>
      </c>
      <c r="F72" s="54"/>
      <c r="G72" s="76">
        <f>G73</f>
        <v>360400</v>
      </c>
      <c r="H72" s="76">
        <f>H73</f>
        <v>360400</v>
      </c>
      <c r="I72" s="54"/>
      <c r="J72" s="54"/>
      <c r="K72" s="143">
        <f t="shared" si="2"/>
        <v>360400</v>
      </c>
      <c r="L72" s="144"/>
    </row>
    <row r="73" spans="1:12" s="7" customFormat="1" ht="23.25" x14ac:dyDescent="0.25">
      <c r="A73" s="11" t="s">
        <v>28</v>
      </c>
      <c r="B73" s="28" t="s">
        <v>223</v>
      </c>
      <c r="C73" s="28"/>
      <c r="D73" s="76">
        <f>D74+D77+D80</f>
        <v>360400</v>
      </c>
      <c r="E73" s="76">
        <f>E74+E77+E80</f>
        <v>360400</v>
      </c>
      <c r="F73" s="54"/>
      <c r="G73" s="76">
        <f>G74+G77+G80</f>
        <v>360400</v>
      </c>
      <c r="H73" s="76">
        <f>H74+H77+H80</f>
        <v>360400</v>
      </c>
      <c r="I73" s="54">
        <f t="shared" si="0"/>
        <v>0</v>
      </c>
      <c r="J73" s="54">
        <f t="shared" si="1"/>
        <v>100</v>
      </c>
      <c r="K73" s="143">
        <f t="shared" si="2"/>
        <v>360400</v>
      </c>
      <c r="L73" s="144"/>
    </row>
    <row r="74" spans="1:12" s="7" customFormat="1" ht="23.25" x14ac:dyDescent="0.25">
      <c r="A74" s="11" t="s">
        <v>224</v>
      </c>
      <c r="B74" s="28" t="s">
        <v>225</v>
      </c>
      <c r="C74" s="28"/>
      <c r="D74" s="76">
        <v>343818</v>
      </c>
      <c r="E74" s="76">
        <f>E75+E76</f>
        <v>292177.04000000004</v>
      </c>
      <c r="F74" s="54"/>
      <c r="G74" s="76">
        <f>G75+G76</f>
        <v>292177.04000000004</v>
      </c>
      <c r="H74" s="76">
        <f>H75+H76</f>
        <v>292177.04000000004</v>
      </c>
      <c r="I74" s="54">
        <f t="shared" si="0"/>
        <v>0</v>
      </c>
      <c r="J74" s="54">
        <f t="shared" si="1"/>
        <v>100</v>
      </c>
      <c r="K74" s="143">
        <f t="shared" si="2"/>
        <v>292177.04000000004</v>
      </c>
      <c r="L74" s="144"/>
    </row>
    <row r="75" spans="1:12" s="65" customFormat="1" x14ac:dyDescent="0.25">
      <c r="A75" s="26" t="s">
        <v>11</v>
      </c>
      <c r="B75" s="29" t="s">
        <v>226</v>
      </c>
      <c r="C75" s="29"/>
      <c r="D75" s="73"/>
      <c r="E75" s="73">
        <v>225331.04</v>
      </c>
      <c r="F75" s="56"/>
      <c r="G75" s="57">
        <v>225331.04</v>
      </c>
      <c r="H75" s="57">
        <v>225331.04</v>
      </c>
      <c r="I75" s="56"/>
      <c r="J75" s="56"/>
      <c r="K75" s="145">
        <f t="shared" ref="K75:K140" si="11">H75-C75</f>
        <v>225331.04</v>
      </c>
      <c r="L75" s="146"/>
    </row>
    <row r="76" spans="1:12" s="65" customFormat="1" ht="23.25" x14ac:dyDescent="0.25">
      <c r="A76" s="26" t="s">
        <v>12</v>
      </c>
      <c r="B76" s="29" t="s">
        <v>227</v>
      </c>
      <c r="C76" s="29"/>
      <c r="D76" s="73"/>
      <c r="E76" s="73">
        <v>66846</v>
      </c>
      <c r="F76" s="56"/>
      <c r="G76" s="57">
        <v>66846</v>
      </c>
      <c r="H76" s="57">
        <v>66846</v>
      </c>
      <c r="I76" s="56"/>
      <c r="J76" s="56"/>
      <c r="K76" s="145">
        <f t="shared" si="11"/>
        <v>66846</v>
      </c>
      <c r="L76" s="146"/>
    </row>
    <row r="77" spans="1:12" s="7" customFormat="1" ht="23.25" x14ac:dyDescent="0.25">
      <c r="A77" s="11" t="s">
        <v>228</v>
      </c>
      <c r="B77" s="28" t="s">
        <v>229</v>
      </c>
      <c r="C77" s="28"/>
      <c r="D77" s="73">
        <v>14200</v>
      </c>
      <c r="E77" s="73">
        <f>E78+E79</f>
        <v>8414.2999999999993</v>
      </c>
      <c r="F77" s="54"/>
      <c r="G77" s="73">
        <f>G78+G79</f>
        <v>8414.2999999999993</v>
      </c>
      <c r="H77" s="73">
        <f>H78+H79</f>
        <v>8414.2999999999993</v>
      </c>
      <c r="I77" s="54"/>
      <c r="J77" s="54"/>
      <c r="K77" s="143">
        <f t="shared" si="11"/>
        <v>8414.2999999999993</v>
      </c>
      <c r="L77" s="144"/>
    </row>
    <row r="78" spans="1:12" s="65" customFormat="1" x14ac:dyDescent="0.25">
      <c r="A78" s="26" t="s">
        <v>13</v>
      </c>
      <c r="B78" s="29" t="s">
        <v>230</v>
      </c>
      <c r="C78" s="29"/>
      <c r="D78" s="73"/>
      <c r="E78" s="73">
        <v>5514.3</v>
      </c>
      <c r="F78" s="56"/>
      <c r="G78" s="57">
        <v>5514.3</v>
      </c>
      <c r="H78" s="57">
        <v>5514.3</v>
      </c>
      <c r="I78" s="56">
        <f t="shared" si="0"/>
        <v>0</v>
      </c>
      <c r="J78" s="56">
        <f t="shared" si="1"/>
        <v>100</v>
      </c>
      <c r="K78" s="145">
        <f t="shared" si="11"/>
        <v>5514.3</v>
      </c>
      <c r="L78" s="146"/>
    </row>
    <row r="79" spans="1:12" s="65" customFormat="1" x14ac:dyDescent="0.25">
      <c r="A79" s="26" t="s">
        <v>15</v>
      </c>
      <c r="B79" s="29" t="s">
        <v>231</v>
      </c>
      <c r="C79" s="29"/>
      <c r="D79" s="73"/>
      <c r="E79" s="73">
        <v>2900</v>
      </c>
      <c r="F79" s="56" t="s">
        <v>10</v>
      </c>
      <c r="G79" s="57">
        <v>2900</v>
      </c>
      <c r="H79" s="57">
        <v>2900</v>
      </c>
      <c r="I79" s="56">
        <f t="shared" si="0"/>
        <v>0</v>
      </c>
      <c r="J79" s="56"/>
      <c r="K79" s="145">
        <f t="shared" si="11"/>
        <v>2900</v>
      </c>
      <c r="L79" s="146"/>
    </row>
    <row r="80" spans="1:12" s="65" customFormat="1" ht="23.25" x14ac:dyDescent="0.25">
      <c r="A80" s="26" t="s">
        <v>97</v>
      </c>
      <c r="B80" s="29" t="s">
        <v>232</v>
      </c>
      <c r="C80" s="29"/>
      <c r="D80" s="74">
        <v>2382</v>
      </c>
      <c r="E80" s="74">
        <f>E81+E82</f>
        <v>59808.66</v>
      </c>
      <c r="F80" s="56"/>
      <c r="G80" s="56">
        <f>G81+G82</f>
        <v>59808.66</v>
      </c>
      <c r="H80" s="56">
        <f>H81+H82</f>
        <v>59808.66</v>
      </c>
      <c r="I80" s="56">
        <f t="shared" si="0"/>
        <v>0</v>
      </c>
      <c r="J80" s="56">
        <f t="shared" si="1"/>
        <v>100</v>
      </c>
      <c r="K80" s="145">
        <f t="shared" si="11"/>
        <v>59808.66</v>
      </c>
      <c r="L80" s="146"/>
    </row>
    <row r="81" spans="1:12" s="65" customFormat="1" x14ac:dyDescent="0.25">
      <c r="A81" s="26" t="s">
        <v>233</v>
      </c>
      <c r="B81" s="29" t="s">
        <v>234</v>
      </c>
      <c r="C81" s="29"/>
      <c r="D81" s="73"/>
      <c r="E81" s="73">
        <v>26052.66</v>
      </c>
      <c r="F81" s="56" t="s">
        <v>10</v>
      </c>
      <c r="G81" s="57">
        <v>26052.66</v>
      </c>
      <c r="H81" s="57">
        <v>26052.66</v>
      </c>
      <c r="I81" s="56">
        <f t="shared" si="0"/>
        <v>0</v>
      </c>
      <c r="J81" s="56">
        <f t="shared" si="1"/>
        <v>100</v>
      </c>
      <c r="K81" s="145">
        <f t="shared" si="11"/>
        <v>26052.66</v>
      </c>
      <c r="L81" s="146"/>
    </row>
    <row r="82" spans="1:12" s="65" customFormat="1" ht="23.25" x14ac:dyDescent="0.25">
      <c r="A82" s="26" t="s">
        <v>16</v>
      </c>
      <c r="B82" s="29" t="s">
        <v>235</v>
      </c>
      <c r="C82" s="29"/>
      <c r="D82" s="73"/>
      <c r="E82" s="73">
        <v>33756</v>
      </c>
      <c r="F82" s="56"/>
      <c r="G82" s="57">
        <v>33756</v>
      </c>
      <c r="H82" s="57">
        <v>33756</v>
      </c>
      <c r="I82" s="56">
        <f t="shared" si="0"/>
        <v>0</v>
      </c>
      <c r="J82" s="56">
        <f t="shared" si="1"/>
        <v>100</v>
      </c>
      <c r="K82" s="145">
        <f t="shared" si="11"/>
        <v>33756</v>
      </c>
      <c r="L82" s="146"/>
    </row>
    <row r="83" spans="1:12" s="45" customFormat="1" ht="39" x14ac:dyDescent="0.25">
      <c r="A83" s="66" t="s">
        <v>76</v>
      </c>
      <c r="B83" s="30" t="s">
        <v>152</v>
      </c>
      <c r="C83" s="77">
        <f>C84+C91+C89</f>
        <v>132300</v>
      </c>
      <c r="D83" s="77">
        <f>D84+D91+D89</f>
        <v>121242</v>
      </c>
      <c r="E83" s="77">
        <f>E84+E91</f>
        <v>121242</v>
      </c>
      <c r="F83" s="53">
        <f>E83-D83</f>
        <v>0</v>
      </c>
      <c r="G83" s="77">
        <f>G84+G91</f>
        <v>121242</v>
      </c>
      <c r="H83" s="77">
        <f>H84+H91</f>
        <v>120785</v>
      </c>
      <c r="I83" s="53">
        <f t="shared" si="0"/>
        <v>-457</v>
      </c>
      <c r="J83" s="53">
        <f t="shared" si="1"/>
        <v>99.623067913759257</v>
      </c>
      <c r="K83" s="94">
        <f t="shared" si="11"/>
        <v>-11515</v>
      </c>
      <c r="L83" s="95">
        <f t="shared" ref="L83:L139" si="12">H83/C83*100</f>
        <v>91.296296296296305</v>
      </c>
    </row>
    <row r="84" spans="1:12" s="45" customFormat="1" x14ac:dyDescent="0.25">
      <c r="A84" s="66" t="s">
        <v>20</v>
      </c>
      <c r="B84" s="30" t="s">
        <v>151</v>
      </c>
      <c r="C84" s="30">
        <v>75000</v>
      </c>
      <c r="D84" s="77">
        <v>66600</v>
      </c>
      <c r="E84" s="77">
        <f t="shared" ref="D84:E86" si="13">E85</f>
        <v>66600</v>
      </c>
      <c r="F84" s="53">
        <f>E84-D84</f>
        <v>0</v>
      </c>
      <c r="G84" s="60">
        <f t="shared" ref="G84:H86" si="14">G85</f>
        <v>66600</v>
      </c>
      <c r="H84" s="60">
        <f t="shared" si="14"/>
        <v>66600</v>
      </c>
      <c r="I84" s="53">
        <f t="shared" si="0"/>
        <v>0</v>
      </c>
      <c r="J84" s="53">
        <f t="shared" si="1"/>
        <v>100</v>
      </c>
      <c r="K84" s="94">
        <f t="shared" si="11"/>
        <v>-8400</v>
      </c>
      <c r="L84" s="95">
        <f t="shared" si="12"/>
        <v>88.8</v>
      </c>
    </row>
    <row r="85" spans="1:12" s="7" customFormat="1" ht="24.75" x14ac:dyDescent="0.25">
      <c r="A85" s="35" t="s">
        <v>236</v>
      </c>
      <c r="B85" s="31" t="s">
        <v>237</v>
      </c>
      <c r="C85" s="31"/>
      <c r="D85" s="78">
        <f t="shared" si="13"/>
        <v>66600</v>
      </c>
      <c r="E85" s="78">
        <f t="shared" si="13"/>
        <v>66600</v>
      </c>
      <c r="F85" s="54" t="s">
        <v>10</v>
      </c>
      <c r="G85" s="61">
        <f t="shared" si="14"/>
        <v>66600</v>
      </c>
      <c r="H85" s="61">
        <f t="shared" si="14"/>
        <v>66600</v>
      </c>
      <c r="I85" s="54">
        <f t="shared" si="0"/>
        <v>0</v>
      </c>
      <c r="J85" s="54">
        <f t="shared" si="1"/>
        <v>100</v>
      </c>
      <c r="K85" s="143">
        <f t="shared" si="11"/>
        <v>66600</v>
      </c>
      <c r="L85" s="144"/>
    </row>
    <row r="86" spans="1:12" s="7" customFormat="1" ht="24.75" x14ac:dyDescent="0.25">
      <c r="A86" s="35" t="s">
        <v>21</v>
      </c>
      <c r="B86" s="31" t="s">
        <v>238</v>
      </c>
      <c r="C86" s="31"/>
      <c r="D86" s="78">
        <f t="shared" si="13"/>
        <v>66600</v>
      </c>
      <c r="E86" s="78">
        <f t="shared" si="13"/>
        <v>66600</v>
      </c>
      <c r="F86" s="54" t="s">
        <v>10</v>
      </c>
      <c r="G86" s="61">
        <f t="shared" si="14"/>
        <v>66600</v>
      </c>
      <c r="H86" s="61">
        <f t="shared" si="14"/>
        <v>66600</v>
      </c>
      <c r="I86" s="54">
        <f t="shared" si="0"/>
        <v>0</v>
      </c>
      <c r="J86" s="54">
        <f t="shared" si="1"/>
        <v>100</v>
      </c>
      <c r="K86" s="143">
        <f t="shared" si="11"/>
        <v>66600</v>
      </c>
      <c r="L86" s="144"/>
    </row>
    <row r="87" spans="1:12" s="7" customFormat="1" ht="23.25" x14ac:dyDescent="0.25">
      <c r="A87" s="11" t="s">
        <v>97</v>
      </c>
      <c r="B87" s="31" t="s">
        <v>239</v>
      </c>
      <c r="C87" s="31"/>
      <c r="D87" s="78">
        <v>66600</v>
      </c>
      <c r="E87" s="78">
        <f>E88</f>
        <v>66600</v>
      </c>
      <c r="F87" s="54" t="s">
        <v>10</v>
      </c>
      <c r="G87" s="61">
        <f>G88</f>
        <v>66600</v>
      </c>
      <c r="H87" s="61">
        <f>H88</f>
        <v>66600</v>
      </c>
      <c r="I87" s="54">
        <f t="shared" si="0"/>
        <v>0</v>
      </c>
      <c r="J87" s="54">
        <f t="shared" si="1"/>
        <v>100</v>
      </c>
      <c r="K87" s="143">
        <f t="shared" si="11"/>
        <v>66600</v>
      </c>
      <c r="L87" s="144"/>
    </row>
    <row r="88" spans="1:12" s="65" customFormat="1" ht="23.25" x14ac:dyDescent="0.25">
      <c r="A88" s="26" t="s">
        <v>16</v>
      </c>
      <c r="B88" s="148" t="s">
        <v>240</v>
      </c>
      <c r="C88" s="148"/>
      <c r="D88" s="149"/>
      <c r="E88" s="149">
        <v>66600</v>
      </c>
      <c r="F88" s="56" t="s">
        <v>10</v>
      </c>
      <c r="G88" s="150">
        <v>66600</v>
      </c>
      <c r="H88" s="150">
        <v>66600</v>
      </c>
      <c r="I88" s="56">
        <f t="shared" si="0"/>
        <v>0</v>
      </c>
      <c r="J88" s="56">
        <f t="shared" si="1"/>
        <v>100</v>
      </c>
      <c r="K88" s="145">
        <f t="shared" si="11"/>
        <v>66600</v>
      </c>
      <c r="L88" s="146"/>
    </row>
    <row r="89" spans="1:12" s="7" customFormat="1" ht="48.75" x14ac:dyDescent="0.25">
      <c r="A89" s="22" t="s">
        <v>159</v>
      </c>
      <c r="B89" s="30" t="s">
        <v>160</v>
      </c>
      <c r="C89" s="30"/>
      <c r="D89" s="77"/>
      <c r="E89" s="77"/>
      <c r="F89" s="53"/>
      <c r="G89" s="60"/>
      <c r="H89" s="60"/>
      <c r="I89" s="53"/>
      <c r="J89" s="53"/>
      <c r="K89" s="94">
        <f t="shared" si="11"/>
        <v>0</v>
      </c>
      <c r="L89" s="95"/>
    </row>
    <row r="90" spans="1:12" s="7" customFormat="1" x14ac:dyDescent="0.25">
      <c r="A90" s="11"/>
      <c r="B90" s="31"/>
      <c r="C90" s="31"/>
      <c r="D90" s="78"/>
      <c r="E90" s="78"/>
      <c r="F90" s="54"/>
      <c r="G90" s="61"/>
      <c r="H90" s="61"/>
      <c r="I90" s="53"/>
      <c r="J90" s="53"/>
      <c r="K90" s="94">
        <f t="shared" si="11"/>
        <v>0</v>
      </c>
      <c r="L90" s="95"/>
    </row>
    <row r="91" spans="1:12" s="9" customFormat="1" ht="37.5" customHeight="1" x14ac:dyDescent="0.2">
      <c r="A91" s="66" t="s">
        <v>29</v>
      </c>
      <c r="B91" s="27" t="s">
        <v>150</v>
      </c>
      <c r="C91" s="27">
        <v>57300</v>
      </c>
      <c r="D91" s="75">
        <v>54642</v>
      </c>
      <c r="E91" s="75">
        <f t="shared" ref="E91" si="15">E94</f>
        <v>54642</v>
      </c>
      <c r="F91" s="53">
        <f>E91-D91</f>
        <v>0</v>
      </c>
      <c r="G91" s="58">
        <f t="shared" ref="G91:H91" si="16">G94</f>
        <v>54642</v>
      </c>
      <c r="H91" s="58">
        <f t="shared" si="16"/>
        <v>54185</v>
      </c>
      <c r="I91" s="53">
        <f t="shared" si="0"/>
        <v>-457</v>
      </c>
      <c r="J91" s="53">
        <f t="shared" si="1"/>
        <v>99.163647011456391</v>
      </c>
      <c r="K91" s="94">
        <f t="shared" si="11"/>
        <v>-3115</v>
      </c>
      <c r="L91" s="95">
        <f t="shared" si="12"/>
        <v>94.563699825479929</v>
      </c>
    </row>
    <row r="92" spans="1:12" s="5" customFormat="1" ht="37.5" customHeight="1" x14ac:dyDescent="0.2">
      <c r="A92" s="84" t="s">
        <v>241</v>
      </c>
      <c r="B92" s="28" t="s">
        <v>242</v>
      </c>
      <c r="C92" s="28"/>
      <c r="D92" s="76"/>
      <c r="E92" s="76"/>
      <c r="F92" s="54"/>
      <c r="G92" s="59"/>
      <c r="H92" s="59"/>
      <c r="I92" s="54"/>
      <c r="J92" s="54"/>
      <c r="K92" s="143">
        <f t="shared" si="11"/>
        <v>0</v>
      </c>
      <c r="L92" s="144"/>
    </row>
    <row r="93" spans="1:12" s="5" customFormat="1" ht="37.5" customHeight="1" x14ac:dyDescent="0.2">
      <c r="A93" s="84" t="s">
        <v>243</v>
      </c>
      <c r="B93" s="28" t="s">
        <v>244</v>
      </c>
      <c r="C93" s="28"/>
      <c r="D93" s="76"/>
      <c r="E93" s="76"/>
      <c r="F93" s="54"/>
      <c r="G93" s="59"/>
      <c r="H93" s="59"/>
      <c r="I93" s="54"/>
      <c r="J93" s="54"/>
      <c r="K93" s="143">
        <f t="shared" si="11"/>
        <v>0</v>
      </c>
      <c r="L93" s="144"/>
    </row>
    <row r="94" spans="1:12" s="5" customFormat="1" ht="40.5" customHeight="1" x14ac:dyDescent="0.2">
      <c r="A94" s="11" t="s">
        <v>30</v>
      </c>
      <c r="B94" s="28" t="s">
        <v>245</v>
      </c>
      <c r="C94" s="28"/>
      <c r="D94" s="76">
        <f>D95</f>
        <v>54642</v>
      </c>
      <c r="E94" s="76">
        <f>E95</f>
        <v>54642</v>
      </c>
      <c r="F94" s="54"/>
      <c r="G94" s="59">
        <f>G95</f>
        <v>54642</v>
      </c>
      <c r="H94" s="59">
        <f>H95</f>
        <v>54185</v>
      </c>
      <c r="I94" s="54">
        <f t="shared" si="0"/>
        <v>-457</v>
      </c>
      <c r="J94" s="54">
        <f t="shared" si="1"/>
        <v>99.163647011456391</v>
      </c>
      <c r="K94" s="143">
        <f t="shared" si="11"/>
        <v>54185</v>
      </c>
      <c r="L94" s="144"/>
    </row>
    <row r="95" spans="1:12" s="5" customFormat="1" ht="27.75" customHeight="1" x14ac:dyDescent="0.2">
      <c r="A95" s="11" t="s">
        <v>97</v>
      </c>
      <c r="B95" s="28" t="s">
        <v>246</v>
      </c>
      <c r="C95" s="28"/>
      <c r="D95" s="76">
        <v>54642</v>
      </c>
      <c r="E95" s="76">
        <f>E96+E97</f>
        <v>54642</v>
      </c>
      <c r="F95" s="54"/>
      <c r="G95" s="59">
        <f>G96+G97</f>
        <v>54642</v>
      </c>
      <c r="H95" s="59">
        <f>H96+H97</f>
        <v>54185</v>
      </c>
      <c r="I95" s="54">
        <f t="shared" si="0"/>
        <v>-457</v>
      </c>
      <c r="J95" s="54">
        <f t="shared" si="1"/>
        <v>99.163647011456391</v>
      </c>
      <c r="K95" s="143">
        <f t="shared" si="11"/>
        <v>54185</v>
      </c>
      <c r="L95" s="144"/>
    </row>
    <row r="96" spans="1:12" s="151" customFormat="1" ht="27.75" customHeight="1" x14ac:dyDescent="0.2">
      <c r="A96" s="26" t="s">
        <v>99</v>
      </c>
      <c r="B96" s="29" t="s">
        <v>247</v>
      </c>
      <c r="C96" s="29"/>
      <c r="D96" s="73"/>
      <c r="E96" s="73">
        <v>52142</v>
      </c>
      <c r="F96" s="56" t="s">
        <v>10</v>
      </c>
      <c r="G96" s="57">
        <v>52142</v>
      </c>
      <c r="H96" s="57">
        <v>51685</v>
      </c>
      <c r="I96" s="56">
        <f t="shared" ref="I96:I169" si="17">H96-G96</f>
        <v>-457</v>
      </c>
      <c r="J96" s="56">
        <f t="shared" ref="J96:J169" si="18">H96/G96*100</f>
        <v>99.123547236392923</v>
      </c>
      <c r="K96" s="145">
        <f t="shared" si="11"/>
        <v>51685</v>
      </c>
      <c r="L96" s="146"/>
    </row>
    <row r="97" spans="1:12" s="151" customFormat="1" ht="27.75" customHeight="1" x14ac:dyDescent="0.2">
      <c r="A97" s="26" t="s">
        <v>16</v>
      </c>
      <c r="B97" s="29" t="s">
        <v>248</v>
      </c>
      <c r="C97" s="29"/>
      <c r="D97" s="73"/>
      <c r="E97" s="73">
        <v>2500</v>
      </c>
      <c r="F97" s="56"/>
      <c r="G97" s="57">
        <v>2500</v>
      </c>
      <c r="H97" s="57">
        <v>2500</v>
      </c>
      <c r="I97" s="56">
        <f t="shared" si="17"/>
        <v>0</v>
      </c>
      <c r="J97" s="56">
        <f t="shared" si="18"/>
        <v>100</v>
      </c>
      <c r="K97" s="145">
        <f t="shared" si="11"/>
        <v>2500</v>
      </c>
      <c r="L97" s="146"/>
    </row>
    <row r="98" spans="1:12" s="45" customFormat="1" x14ac:dyDescent="0.25">
      <c r="A98" s="66" t="s">
        <v>22</v>
      </c>
      <c r="B98" s="27" t="s">
        <v>149</v>
      </c>
      <c r="C98" s="75">
        <f>C99+C110</f>
        <v>13500</v>
      </c>
      <c r="D98" s="75">
        <f>D99+D110</f>
        <v>3739188</v>
      </c>
      <c r="E98" s="75">
        <f>E100+E110</f>
        <v>2879188</v>
      </c>
      <c r="F98" s="53">
        <f>E98-D98</f>
        <v>-860000</v>
      </c>
      <c r="G98" s="75">
        <f>G100+G110</f>
        <v>2879188</v>
      </c>
      <c r="H98" s="58">
        <f>H100+H110</f>
        <v>2056159.72</v>
      </c>
      <c r="I98" s="53">
        <f t="shared" si="17"/>
        <v>-823028.28</v>
      </c>
      <c r="J98" s="53">
        <f t="shared" si="18"/>
        <v>71.414569663391205</v>
      </c>
      <c r="K98" s="94">
        <f t="shared" si="11"/>
        <v>2042659.72</v>
      </c>
      <c r="L98" s="95">
        <f t="shared" si="12"/>
        <v>15230.812740740739</v>
      </c>
    </row>
    <row r="99" spans="1:12" s="6" customFormat="1" ht="25.5" customHeight="1" x14ac:dyDescent="0.2">
      <c r="A99" s="67" t="s">
        <v>162</v>
      </c>
      <c r="B99" s="30" t="s">
        <v>161</v>
      </c>
      <c r="C99" s="30"/>
      <c r="D99" s="70">
        <f>D100+D108</f>
        <v>3360000</v>
      </c>
      <c r="E99" s="70">
        <f t="shared" ref="E99:E102" si="19">E100</f>
        <v>2500000</v>
      </c>
      <c r="F99" s="53">
        <f>E99-D99</f>
        <v>-860000</v>
      </c>
      <c r="G99" s="53">
        <f t="shared" ref="G99:H102" si="20">G100</f>
        <v>2500000</v>
      </c>
      <c r="H99" s="53">
        <f t="shared" si="20"/>
        <v>2056159.72</v>
      </c>
      <c r="I99" s="53">
        <f t="shared" si="17"/>
        <v>-443840.28</v>
      </c>
      <c r="J99" s="53"/>
      <c r="K99" s="94">
        <f t="shared" si="11"/>
        <v>2056159.72</v>
      </c>
      <c r="L99" s="95"/>
    </row>
    <row r="100" spans="1:12" s="7" customFormat="1" ht="23.25" x14ac:dyDescent="0.25">
      <c r="A100" s="25" t="s">
        <v>249</v>
      </c>
      <c r="B100" s="28" t="s">
        <v>250</v>
      </c>
      <c r="C100" s="28"/>
      <c r="D100" s="76">
        <f>D102+D105</f>
        <v>2500000</v>
      </c>
      <c r="E100" s="76">
        <f>E101</f>
        <v>2500000</v>
      </c>
      <c r="F100" s="54"/>
      <c r="G100" s="76">
        <f>G101</f>
        <v>2500000</v>
      </c>
      <c r="H100" s="76">
        <f>H101</f>
        <v>2056159.72</v>
      </c>
      <c r="I100" s="54"/>
      <c r="J100" s="54"/>
      <c r="K100" s="143">
        <f t="shared" si="11"/>
        <v>2056159.72</v>
      </c>
      <c r="L100" s="144"/>
    </row>
    <row r="101" spans="1:12" s="7" customFormat="1" x14ac:dyDescent="0.25">
      <c r="A101" s="25" t="s">
        <v>251</v>
      </c>
      <c r="B101" s="28" t="s">
        <v>252</v>
      </c>
      <c r="C101" s="28"/>
      <c r="D101" s="76">
        <f>D102+D105</f>
        <v>2500000</v>
      </c>
      <c r="E101" s="76">
        <f>E102+E105</f>
        <v>2500000</v>
      </c>
      <c r="F101" s="54"/>
      <c r="G101" s="76">
        <f>G102+G105</f>
        <v>2500000</v>
      </c>
      <c r="H101" s="76">
        <f>H102+H105</f>
        <v>2056159.72</v>
      </c>
      <c r="I101" s="54"/>
      <c r="J101" s="54"/>
      <c r="K101" s="143">
        <f t="shared" si="11"/>
        <v>2056159.72</v>
      </c>
      <c r="L101" s="144"/>
    </row>
    <row r="102" spans="1:12" s="7" customFormat="1" ht="45" customHeight="1" x14ac:dyDescent="0.25">
      <c r="A102" s="11" t="s">
        <v>253</v>
      </c>
      <c r="B102" s="28" t="s">
        <v>254</v>
      </c>
      <c r="C102" s="28"/>
      <c r="D102" s="76">
        <f>D103</f>
        <v>2450000</v>
      </c>
      <c r="E102" s="76">
        <f t="shared" si="19"/>
        <v>2450000</v>
      </c>
      <c r="F102" s="54"/>
      <c r="G102" s="59">
        <f t="shared" si="20"/>
        <v>2450000</v>
      </c>
      <c r="H102" s="59">
        <f t="shared" si="20"/>
        <v>2056159.72</v>
      </c>
      <c r="I102" s="54">
        <f t="shared" si="17"/>
        <v>-393840.28</v>
      </c>
      <c r="J102" s="54"/>
      <c r="K102" s="143">
        <f t="shared" si="11"/>
        <v>2056159.72</v>
      </c>
      <c r="L102" s="144"/>
    </row>
    <row r="103" spans="1:12" s="7" customFormat="1" ht="23.25" x14ac:dyDescent="0.25">
      <c r="A103" s="11" t="s">
        <v>97</v>
      </c>
      <c r="B103" s="28" t="s">
        <v>352</v>
      </c>
      <c r="C103" s="28"/>
      <c r="D103" s="76">
        <v>2450000</v>
      </c>
      <c r="E103" s="76">
        <f>E104</f>
        <v>2450000</v>
      </c>
      <c r="F103" s="54"/>
      <c r="G103" s="76">
        <f>G104</f>
        <v>2450000</v>
      </c>
      <c r="H103" s="76">
        <f>H104</f>
        <v>2056159.72</v>
      </c>
      <c r="I103" s="54"/>
      <c r="J103" s="54"/>
      <c r="K103" s="143">
        <f t="shared" si="11"/>
        <v>2056159.72</v>
      </c>
      <c r="L103" s="144"/>
    </row>
    <row r="104" spans="1:12" s="65" customFormat="1" x14ac:dyDescent="0.25">
      <c r="A104" s="26" t="s">
        <v>98</v>
      </c>
      <c r="B104" s="29" t="s">
        <v>353</v>
      </c>
      <c r="C104" s="29"/>
      <c r="D104" s="74"/>
      <c r="E104" s="74">
        <v>2450000</v>
      </c>
      <c r="F104" s="56" t="s">
        <v>10</v>
      </c>
      <c r="G104" s="56">
        <v>2450000</v>
      </c>
      <c r="H104" s="57">
        <v>2056159.72</v>
      </c>
      <c r="I104" s="56">
        <f t="shared" si="17"/>
        <v>-393840.28</v>
      </c>
      <c r="J104" s="56"/>
      <c r="K104" s="145">
        <f t="shared" si="11"/>
        <v>2056159.72</v>
      </c>
      <c r="L104" s="146"/>
    </row>
    <row r="105" spans="1:12" s="7" customFormat="1" x14ac:dyDescent="0.25">
      <c r="A105" s="11" t="s">
        <v>255</v>
      </c>
      <c r="B105" s="28" t="s">
        <v>354</v>
      </c>
      <c r="C105" s="28"/>
      <c r="D105" s="72">
        <f>D106</f>
        <v>50000</v>
      </c>
      <c r="E105" s="72">
        <f>E106</f>
        <v>50000</v>
      </c>
      <c r="F105" s="54"/>
      <c r="G105" s="72">
        <f>G106</f>
        <v>50000</v>
      </c>
      <c r="H105" s="59"/>
      <c r="I105" s="54"/>
      <c r="J105" s="54"/>
      <c r="K105" s="143">
        <f t="shared" si="11"/>
        <v>0</v>
      </c>
      <c r="L105" s="144"/>
    </row>
    <row r="106" spans="1:12" s="65" customFormat="1" x14ac:dyDescent="0.25">
      <c r="A106" s="26" t="s">
        <v>256</v>
      </c>
      <c r="B106" s="29" t="s">
        <v>355</v>
      </c>
      <c r="C106" s="29"/>
      <c r="D106" s="74">
        <v>50000</v>
      </c>
      <c r="E106" s="74">
        <f>E107</f>
        <v>50000</v>
      </c>
      <c r="F106" s="56"/>
      <c r="G106" s="74">
        <f>G107</f>
        <v>50000</v>
      </c>
      <c r="H106" s="57"/>
      <c r="I106" s="53"/>
      <c r="J106" s="53"/>
      <c r="K106" s="94">
        <f t="shared" si="11"/>
        <v>0</v>
      </c>
      <c r="L106" s="95"/>
    </row>
    <row r="107" spans="1:12" s="65" customFormat="1" x14ac:dyDescent="0.25">
      <c r="A107" s="26" t="s">
        <v>101</v>
      </c>
      <c r="B107" s="29" t="s">
        <v>356</v>
      </c>
      <c r="C107" s="29"/>
      <c r="D107" s="74"/>
      <c r="E107" s="74">
        <v>50000</v>
      </c>
      <c r="F107" s="56"/>
      <c r="G107" s="74">
        <v>50000</v>
      </c>
      <c r="H107" s="57"/>
      <c r="I107" s="53"/>
      <c r="J107" s="53"/>
      <c r="K107" s="94">
        <f t="shared" si="11"/>
        <v>0</v>
      </c>
      <c r="L107" s="95"/>
    </row>
    <row r="108" spans="1:12" s="45" customFormat="1" ht="106.5" x14ac:dyDescent="0.25">
      <c r="A108" s="147" t="s">
        <v>351</v>
      </c>
      <c r="B108" s="27" t="s">
        <v>357</v>
      </c>
      <c r="C108" s="27"/>
      <c r="D108" s="70">
        <f>D109</f>
        <v>860000</v>
      </c>
      <c r="E108" s="70"/>
      <c r="F108" s="53"/>
      <c r="G108" s="53"/>
      <c r="H108" s="58"/>
      <c r="I108" s="53"/>
      <c r="J108" s="53"/>
      <c r="K108" s="94"/>
      <c r="L108" s="95"/>
    </row>
    <row r="109" spans="1:12" s="65" customFormat="1" x14ac:dyDescent="0.25">
      <c r="A109" s="26" t="s">
        <v>86</v>
      </c>
      <c r="B109" s="29" t="s">
        <v>358</v>
      </c>
      <c r="C109" s="29"/>
      <c r="D109" s="74">
        <v>860000</v>
      </c>
      <c r="E109" s="74"/>
      <c r="F109" s="56"/>
      <c r="G109" s="56"/>
      <c r="H109" s="57"/>
      <c r="I109" s="53"/>
      <c r="J109" s="53"/>
      <c r="K109" s="94"/>
      <c r="L109" s="95"/>
    </row>
    <row r="110" spans="1:12" s="45" customFormat="1" ht="26.25" x14ac:dyDescent="0.25">
      <c r="A110" s="66" t="s">
        <v>23</v>
      </c>
      <c r="B110" s="30" t="s">
        <v>148</v>
      </c>
      <c r="C110" s="30">
        <v>13500</v>
      </c>
      <c r="D110" s="75">
        <f>D111</f>
        <v>379188</v>
      </c>
      <c r="E110" s="75">
        <f>E111</f>
        <v>379188</v>
      </c>
      <c r="F110" s="53">
        <f>E110-D110</f>
        <v>0</v>
      </c>
      <c r="G110" s="75">
        <f>G111</f>
        <v>379188</v>
      </c>
      <c r="H110" s="58">
        <f>H113</f>
        <v>0</v>
      </c>
      <c r="I110" s="53">
        <f t="shared" si="17"/>
        <v>-379188</v>
      </c>
      <c r="J110" s="53">
        <f t="shared" si="18"/>
        <v>0</v>
      </c>
      <c r="K110" s="94">
        <f t="shared" si="11"/>
        <v>-13500</v>
      </c>
      <c r="L110" s="95">
        <f t="shared" si="12"/>
        <v>0</v>
      </c>
    </row>
    <row r="111" spans="1:12" s="7" customFormat="1" ht="39" x14ac:dyDescent="0.25">
      <c r="A111" s="84" t="s">
        <v>241</v>
      </c>
      <c r="B111" s="31" t="s">
        <v>257</v>
      </c>
      <c r="C111" s="31"/>
      <c r="D111" s="76">
        <f>D112</f>
        <v>379188</v>
      </c>
      <c r="E111" s="76">
        <f>E112</f>
        <v>379188</v>
      </c>
      <c r="F111" s="54"/>
      <c r="G111" s="76">
        <f>G112</f>
        <v>379188</v>
      </c>
      <c r="H111" s="59"/>
      <c r="I111" s="54"/>
      <c r="J111" s="54"/>
      <c r="K111" s="143">
        <f t="shared" si="11"/>
        <v>0</v>
      </c>
      <c r="L111" s="144"/>
    </row>
    <row r="112" spans="1:12" s="7" customFormat="1" x14ac:dyDescent="0.25">
      <c r="A112" s="84" t="s">
        <v>258</v>
      </c>
      <c r="B112" s="31" t="s">
        <v>259</v>
      </c>
      <c r="C112" s="31"/>
      <c r="D112" s="76">
        <f>D113+D116</f>
        <v>379188</v>
      </c>
      <c r="E112" s="76">
        <f>E113+E116</f>
        <v>379188</v>
      </c>
      <c r="F112" s="54"/>
      <c r="G112" s="76">
        <f>G113+G116</f>
        <v>379188</v>
      </c>
      <c r="H112" s="59"/>
      <c r="I112" s="54"/>
      <c r="J112" s="54"/>
      <c r="K112" s="143">
        <f t="shared" si="11"/>
        <v>0</v>
      </c>
      <c r="L112" s="144"/>
    </row>
    <row r="113" spans="1:12" s="8" customFormat="1" ht="22.5" x14ac:dyDescent="0.2">
      <c r="A113" s="11" t="s">
        <v>24</v>
      </c>
      <c r="B113" s="31" t="s">
        <v>260</v>
      </c>
      <c r="C113" s="31"/>
      <c r="D113" s="76">
        <f>D114</f>
        <v>29188</v>
      </c>
      <c r="E113" s="76">
        <f t="shared" ref="E113" si="21">E114</f>
        <v>29188</v>
      </c>
      <c r="F113" s="54"/>
      <c r="G113" s="59">
        <f t="shared" ref="G113:H114" si="22">G114</f>
        <v>29188</v>
      </c>
      <c r="H113" s="59">
        <f t="shared" si="22"/>
        <v>0</v>
      </c>
      <c r="I113" s="54">
        <f t="shared" si="17"/>
        <v>-29188</v>
      </c>
      <c r="J113" s="54">
        <f t="shared" si="18"/>
        <v>0</v>
      </c>
      <c r="K113" s="143">
        <f t="shared" si="11"/>
        <v>0</v>
      </c>
      <c r="L113" s="144"/>
    </row>
    <row r="114" spans="1:12" s="7" customFormat="1" ht="23.25" x14ac:dyDescent="0.25">
      <c r="A114" s="11" t="s">
        <v>97</v>
      </c>
      <c r="B114" s="31" t="s">
        <v>261</v>
      </c>
      <c r="C114" s="31"/>
      <c r="D114" s="76">
        <v>29188</v>
      </c>
      <c r="E114" s="76">
        <f>E115</f>
        <v>29188</v>
      </c>
      <c r="F114" s="54"/>
      <c r="G114" s="59">
        <f>G115</f>
        <v>29188</v>
      </c>
      <c r="H114" s="59">
        <f t="shared" si="22"/>
        <v>0</v>
      </c>
      <c r="I114" s="54">
        <f t="shared" si="17"/>
        <v>-29188</v>
      </c>
      <c r="J114" s="54">
        <f t="shared" si="18"/>
        <v>0</v>
      </c>
      <c r="K114" s="143">
        <f t="shared" si="11"/>
        <v>0</v>
      </c>
      <c r="L114" s="144"/>
    </row>
    <row r="115" spans="1:12" s="7" customFormat="1" x14ac:dyDescent="0.25">
      <c r="A115" s="26" t="s">
        <v>99</v>
      </c>
      <c r="B115" s="31" t="s">
        <v>262</v>
      </c>
      <c r="C115" s="31"/>
      <c r="D115" s="73"/>
      <c r="E115" s="73">
        <v>29188</v>
      </c>
      <c r="F115" s="56" t="s">
        <v>10</v>
      </c>
      <c r="G115" s="57">
        <v>29188</v>
      </c>
      <c r="H115" s="57">
        <v>0</v>
      </c>
      <c r="I115" s="53">
        <f t="shared" si="17"/>
        <v>-29188</v>
      </c>
      <c r="J115" s="53">
        <f t="shared" si="18"/>
        <v>0</v>
      </c>
      <c r="K115" s="94">
        <f t="shared" si="11"/>
        <v>0</v>
      </c>
      <c r="L115" s="95"/>
    </row>
    <row r="116" spans="1:12" s="7" customFormat="1" ht="124.5" x14ac:dyDescent="0.25">
      <c r="A116" s="11" t="s">
        <v>263</v>
      </c>
      <c r="B116" s="31" t="s">
        <v>264</v>
      </c>
      <c r="C116" s="31"/>
      <c r="D116" s="76">
        <f>D117</f>
        <v>350000</v>
      </c>
      <c r="E116" s="76">
        <f>E117</f>
        <v>350000</v>
      </c>
      <c r="F116" s="54"/>
      <c r="G116" s="76">
        <f>G117</f>
        <v>350000</v>
      </c>
      <c r="H116" s="59"/>
      <c r="I116" s="54"/>
      <c r="J116" s="54"/>
      <c r="K116" s="143">
        <f t="shared" si="11"/>
        <v>0</v>
      </c>
      <c r="L116" s="144"/>
    </row>
    <row r="117" spans="1:12" s="7" customFormat="1" ht="23.25" x14ac:dyDescent="0.25">
      <c r="A117" s="11" t="s">
        <v>97</v>
      </c>
      <c r="B117" s="31" t="s">
        <v>266</v>
      </c>
      <c r="C117" s="31"/>
      <c r="D117" s="76">
        <v>350000</v>
      </c>
      <c r="E117" s="76">
        <f>E118</f>
        <v>350000</v>
      </c>
      <c r="F117" s="54"/>
      <c r="G117" s="76">
        <f>G118</f>
        <v>350000</v>
      </c>
      <c r="H117" s="59"/>
      <c r="I117" s="54"/>
      <c r="J117" s="54"/>
      <c r="K117" s="143">
        <f t="shared" si="11"/>
        <v>0</v>
      </c>
      <c r="L117" s="144"/>
    </row>
    <row r="118" spans="1:12" s="7" customFormat="1" x14ac:dyDescent="0.25">
      <c r="A118" s="26" t="s">
        <v>99</v>
      </c>
      <c r="B118" s="31" t="s">
        <v>265</v>
      </c>
      <c r="C118" s="31"/>
      <c r="D118" s="73"/>
      <c r="E118" s="73">
        <v>350000</v>
      </c>
      <c r="F118" s="56"/>
      <c r="G118" s="57">
        <v>350000</v>
      </c>
      <c r="H118" s="57"/>
      <c r="I118" s="53"/>
      <c r="J118" s="53"/>
      <c r="K118" s="94">
        <f t="shared" si="11"/>
        <v>0</v>
      </c>
      <c r="L118" s="95"/>
    </row>
    <row r="119" spans="1:12" s="45" customFormat="1" ht="26.25" x14ac:dyDescent="0.25">
      <c r="A119" s="16" t="s">
        <v>25</v>
      </c>
      <c r="B119" s="27" t="s">
        <v>147</v>
      </c>
      <c r="C119" s="75">
        <f>C120+C130+C137</f>
        <v>5421532.3300000001</v>
      </c>
      <c r="D119" s="75">
        <f>D120+D130+D137</f>
        <v>2498235</v>
      </c>
      <c r="E119" s="75">
        <f>E120+E130+E137</f>
        <v>2498235</v>
      </c>
      <c r="F119" s="53">
        <f>E119-D119</f>
        <v>0</v>
      </c>
      <c r="G119" s="75">
        <f>G120+G130+G137</f>
        <v>2498235</v>
      </c>
      <c r="H119" s="58">
        <f>H120+H130+H137</f>
        <v>2267339.7599999998</v>
      </c>
      <c r="I119" s="53">
        <f t="shared" si="17"/>
        <v>-230895.24000000022</v>
      </c>
      <c r="J119" s="53">
        <f t="shared" si="18"/>
        <v>90.757665311710056</v>
      </c>
      <c r="K119" s="94">
        <f t="shared" si="11"/>
        <v>-3154192.5700000003</v>
      </c>
      <c r="L119" s="95">
        <f t="shared" si="12"/>
        <v>41.821013359151173</v>
      </c>
    </row>
    <row r="120" spans="1:12" s="45" customFormat="1" x14ac:dyDescent="0.25">
      <c r="A120" s="16" t="s">
        <v>77</v>
      </c>
      <c r="B120" s="27" t="s">
        <v>146</v>
      </c>
      <c r="C120" s="27">
        <v>90468</v>
      </c>
      <c r="D120" s="75">
        <f>D121</f>
        <v>200000</v>
      </c>
      <c r="E120" s="75">
        <f>E121</f>
        <v>200000</v>
      </c>
      <c r="F120" s="53">
        <f>E120-D120</f>
        <v>0</v>
      </c>
      <c r="G120" s="75">
        <f>G121</f>
        <v>200000</v>
      </c>
      <c r="H120" s="75">
        <f>H121</f>
        <v>199520.46</v>
      </c>
      <c r="I120" s="53">
        <f t="shared" si="17"/>
        <v>-479.54000000000815</v>
      </c>
      <c r="J120" s="53">
        <f t="shared" si="18"/>
        <v>99.760229999999993</v>
      </c>
      <c r="K120" s="94">
        <f t="shared" si="11"/>
        <v>109052.45999999999</v>
      </c>
      <c r="L120" s="95">
        <f t="shared" si="12"/>
        <v>220.54257859132508</v>
      </c>
    </row>
    <row r="121" spans="1:12" s="7" customFormat="1" ht="79.5" x14ac:dyDescent="0.25">
      <c r="A121" s="25" t="s">
        <v>109</v>
      </c>
      <c r="B121" s="28" t="s">
        <v>267</v>
      </c>
      <c r="C121" s="28"/>
      <c r="D121" s="76">
        <f>D122+D125</f>
        <v>200000</v>
      </c>
      <c r="E121" s="76">
        <f>E122+E125</f>
        <v>200000</v>
      </c>
      <c r="F121" s="54"/>
      <c r="G121" s="76">
        <f>G122+G125</f>
        <v>200000</v>
      </c>
      <c r="H121" s="76">
        <f>H122+H125</f>
        <v>199520.46</v>
      </c>
      <c r="I121" s="54">
        <f t="shared" si="17"/>
        <v>-479.54000000000815</v>
      </c>
      <c r="J121" s="54">
        <f t="shared" si="18"/>
        <v>99.760229999999993</v>
      </c>
      <c r="K121" s="143">
        <f t="shared" si="11"/>
        <v>199520.46</v>
      </c>
      <c r="L121" s="144"/>
    </row>
    <row r="122" spans="1:12" s="7" customFormat="1" ht="23.25" x14ac:dyDescent="0.25">
      <c r="A122" s="25" t="s">
        <v>268</v>
      </c>
      <c r="B122" s="28" t="s">
        <v>269</v>
      </c>
      <c r="C122" s="28"/>
      <c r="D122" s="76">
        <f>D123</f>
        <v>78078.78</v>
      </c>
      <c r="E122" s="76">
        <f>E123</f>
        <v>78078.78</v>
      </c>
      <c r="F122" s="54"/>
      <c r="G122" s="76">
        <f>G123</f>
        <v>78078.78</v>
      </c>
      <c r="H122" s="59">
        <f>H123</f>
        <v>78078.78</v>
      </c>
      <c r="I122" s="54">
        <f t="shared" si="17"/>
        <v>0</v>
      </c>
      <c r="J122" s="54">
        <f t="shared" si="18"/>
        <v>100</v>
      </c>
      <c r="K122" s="143">
        <f t="shared" si="11"/>
        <v>78078.78</v>
      </c>
      <c r="L122" s="144"/>
    </row>
    <row r="123" spans="1:12" s="7" customFormat="1" ht="45.75" x14ac:dyDescent="0.25">
      <c r="A123" s="11" t="s">
        <v>270</v>
      </c>
      <c r="B123" s="28" t="s">
        <v>271</v>
      </c>
      <c r="C123" s="28"/>
      <c r="D123" s="76">
        <v>78078.78</v>
      </c>
      <c r="E123" s="76">
        <f>E124</f>
        <v>78078.78</v>
      </c>
      <c r="F123" s="54"/>
      <c r="G123" s="59">
        <f>G124</f>
        <v>78078.78</v>
      </c>
      <c r="H123" s="59">
        <f>H124</f>
        <v>78078.78</v>
      </c>
      <c r="I123" s="54">
        <f t="shared" si="17"/>
        <v>0</v>
      </c>
      <c r="J123" s="54">
        <f t="shared" si="18"/>
        <v>100</v>
      </c>
      <c r="K123" s="143">
        <f t="shared" si="11"/>
        <v>78078.78</v>
      </c>
      <c r="L123" s="144"/>
    </row>
    <row r="124" spans="1:12" s="7" customFormat="1" ht="22.5" customHeight="1" x14ac:dyDescent="0.25">
      <c r="A124" s="11" t="s">
        <v>272</v>
      </c>
      <c r="B124" s="28" t="s">
        <v>273</v>
      </c>
      <c r="C124" s="28"/>
      <c r="D124" s="76"/>
      <c r="E124" s="76">
        <v>78078.78</v>
      </c>
      <c r="F124" s="54"/>
      <c r="G124" s="59">
        <v>78078.78</v>
      </c>
      <c r="H124" s="59">
        <v>78078.78</v>
      </c>
      <c r="I124" s="54">
        <f t="shared" si="17"/>
        <v>0</v>
      </c>
      <c r="J124" s="54">
        <f t="shared" si="18"/>
        <v>100</v>
      </c>
      <c r="K124" s="143">
        <f t="shared" si="11"/>
        <v>78078.78</v>
      </c>
      <c r="L124" s="144"/>
    </row>
    <row r="125" spans="1:12" s="7" customFormat="1" ht="22.5" customHeight="1" x14ac:dyDescent="0.25">
      <c r="A125" s="11" t="s">
        <v>274</v>
      </c>
      <c r="B125" s="28" t="s">
        <v>275</v>
      </c>
      <c r="C125" s="28"/>
      <c r="D125" s="76">
        <f>D126</f>
        <v>121921.22</v>
      </c>
      <c r="E125" s="76">
        <f>E126</f>
        <v>121921.22</v>
      </c>
      <c r="F125" s="54"/>
      <c r="G125" s="76">
        <f>G126</f>
        <v>121921.22</v>
      </c>
      <c r="H125" s="76">
        <f>H126</f>
        <v>121441.68</v>
      </c>
      <c r="I125" s="54"/>
      <c r="J125" s="54"/>
      <c r="K125" s="143">
        <f t="shared" si="11"/>
        <v>121441.68</v>
      </c>
      <c r="L125" s="144"/>
    </row>
    <row r="126" spans="1:12" s="7" customFormat="1" ht="33" customHeight="1" x14ac:dyDescent="0.25">
      <c r="A126" s="11" t="s">
        <v>276</v>
      </c>
      <c r="B126" s="28" t="s">
        <v>277</v>
      </c>
      <c r="C126" s="28"/>
      <c r="D126" s="76">
        <f>D127</f>
        <v>121921.22</v>
      </c>
      <c r="E126" s="76">
        <f>E127</f>
        <v>121921.22</v>
      </c>
      <c r="F126" s="54"/>
      <c r="G126" s="76">
        <f>G127</f>
        <v>121921.22</v>
      </c>
      <c r="H126" s="76">
        <f>H127</f>
        <v>121441.68</v>
      </c>
      <c r="I126" s="54"/>
      <c r="J126" s="54"/>
      <c r="K126" s="143">
        <f t="shared" si="11"/>
        <v>121441.68</v>
      </c>
      <c r="L126" s="144"/>
    </row>
    <row r="127" spans="1:12" s="7" customFormat="1" ht="22.5" customHeight="1" x14ac:dyDescent="0.25">
      <c r="A127" s="11" t="s">
        <v>97</v>
      </c>
      <c r="B127" s="28" t="s">
        <v>278</v>
      </c>
      <c r="C127" s="28"/>
      <c r="D127" s="76">
        <v>121921.22</v>
      </c>
      <c r="E127" s="76">
        <f>E128+E129</f>
        <v>121921.22</v>
      </c>
      <c r="F127" s="54"/>
      <c r="G127" s="76">
        <f>G128+G129</f>
        <v>121921.22</v>
      </c>
      <c r="H127" s="76">
        <f>H128+H129</f>
        <v>121441.68</v>
      </c>
      <c r="I127" s="54"/>
      <c r="J127" s="54"/>
      <c r="K127" s="143">
        <f t="shared" si="11"/>
        <v>121441.68</v>
      </c>
      <c r="L127" s="144"/>
    </row>
    <row r="128" spans="1:12" s="65" customFormat="1" ht="22.5" customHeight="1" x14ac:dyDescent="0.25">
      <c r="A128" s="26" t="s">
        <v>233</v>
      </c>
      <c r="B128" s="29" t="s">
        <v>279</v>
      </c>
      <c r="C128" s="29"/>
      <c r="D128" s="73"/>
      <c r="E128" s="73">
        <v>70935</v>
      </c>
      <c r="F128" s="56"/>
      <c r="G128" s="57">
        <v>70935</v>
      </c>
      <c r="H128" s="57">
        <v>70885.679999999993</v>
      </c>
      <c r="I128" s="56"/>
      <c r="J128" s="56"/>
      <c r="K128" s="145">
        <f t="shared" si="11"/>
        <v>70885.679999999993</v>
      </c>
      <c r="L128" s="146"/>
    </row>
    <row r="129" spans="1:12" s="65" customFormat="1" ht="22.5" customHeight="1" x14ac:dyDescent="0.25">
      <c r="A129" s="26" t="s">
        <v>16</v>
      </c>
      <c r="B129" s="29" t="s">
        <v>280</v>
      </c>
      <c r="C129" s="29"/>
      <c r="D129" s="73"/>
      <c r="E129" s="73">
        <v>50986.22</v>
      </c>
      <c r="F129" s="56"/>
      <c r="G129" s="57">
        <v>50986.22</v>
      </c>
      <c r="H129" s="57">
        <v>50556</v>
      </c>
      <c r="I129" s="56"/>
      <c r="J129" s="56"/>
      <c r="K129" s="145">
        <f t="shared" si="11"/>
        <v>50556</v>
      </c>
      <c r="L129" s="146"/>
    </row>
    <row r="130" spans="1:12" s="45" customFormat="1" x14ac:dyDescent="0.25">
      <c r="A130" s="66" t="s">
        <v>78</v>
      </c>
      <c r="B130" s="27" t="s">
        <v>145</v>
      </c>
      <c r="C130" s="27">
        <v>618319.15</v>
      </c>
      <c r="D130" s="75">
        <f>D131</f>
        <v>188951.59</v>
      </c>
      <c r="E130" s="75">
        <f>E131</f>
        <v>188951.59</v>
      </c>
      <c r="F130" s="53">
        <f>E130-D130</f>
        <v>0</v>
      </c>
      <c r="G130" s="58">
        <f>G131</f>
        <v>188951.59</v>
      </c>
      <c r="H130" s="58">
        <f>H131</f>
        <v>188918.59</v>
      </c>
      <c r="I130" s="53">
        <f t="shared" si="17"/>
        <v>-33</v>
      </c>
      <c r="J130" s="53">
        <f t="shared" si="18"/>
        <v>99.982535209150655</v>
      </c>
      <c r="K130" s="94">
        <f t="shared" si="11"/>
        <v>-429400.56000000006</v>
      </c>
      <c r="L130" s="95">
        <f t="shared" si="12"/>
        <v>30.553572536124751</v>
      </c>
    </row>
    <row r="131" spans="1:12" s="7" customFormat="1" ht="23.25" x14ac:dyDescent="0.25">
      <c r="A131" s="11" t="s">
        <v>281</v>
      </c>
      <c r="B131" s="28" t="s">
        <v>282</v>
      </c>
      <c r="C131" s="28"/>
      <c r="D131" s="76">
        <f>D132</f>
        <v>188951.59</v>
      </c>
      <c r="E131" s="76">
        <f>E132</f>
        <v>188951.59</v>
      </c>
      <c r="F131" s="54"/>
      <c r="G131" s="76">
        <f>G132</f>
        <v>188951.59</v>
      </c>
      <c r="H131" s="76">
        <f>H132</f>
        <v>188918.59</v>
      </c>
      <c r="I131" s="54">
        <f t="shared" si="17"/>
        <v>-33</v>
      </c>
      <c r="J131" s="54">
        <f t="shared" si="18"/>
        <v>99.982535209150655</v>
      </c>
      <c r="K131" s="143">
        <f t="shared" si="11"/>
        <v>188918.59</v>
      </c>
      <c r="L131" s="144"/>
    </row>
    <row r="132" spans="1:12" s="7" customFormat="1" ht="25.5" customHeight="1" x14ac:dyDescent="0.25">
      <c r="A132" s="11" t="s">
        <v>79</v>
      </c>
      <c r="B132" s="28" t="s">
        <v>283</v>
      </c>
      <c r="C132" s="28"/>
      <c r="D132" s="76">
        <f>D134</f>
        <v>188951.59</v>
      </c>
      <c r="E132" s="76">
        <f>E133</f>
        <v>188951.59</v>
      </c>
      <c r="F132" s="54"/>
      <c r="G132" s="59">
        <f t="shared" ref="G132:H132" si="23">G134</f>
        <v>188951.59</v>
      </c>
      <c r="H132" s="59">
        <f t="shared" si="23"/>
        <v>188918.59</v>
      </c>
      <c r="I132" s="54">
        <f t="shared" si="17"/>
        <v>-33</v>
      </c>
      <c r="J132" s="54">
        <f t="shared" si="18"/>
        <v>99.982535209150655</v>
      </c>
      <c r="K132" s="143">
        <f t="shared" si="11"/>
        <v>188918.59</v>
      </c>
      <c r="L132" s="144"/>
    </row>
    <row r="133" spans="1:12" s="7" customFormat="1" ht="40.5" customHeight="1" x14ac:dyDescent="0.25">
      <c r="A133" s="11" t="s">
        <v>284</v>
      </c>
      <c r="B133" s="28" t="s">
        <v>285</v>
      </c>
      <c r="C133" s="28"/>
      <c r="D133" s="76">
        <f>D134</f>
        <v>188951.59</v>
      </c>
      <c r="E133" s="76">
        <f>E134</f>
        <v>188951.59</v>
      </c>
      <c r="F133" s="54"/>
      <c r="G133" s="76">
        <f>G134</f>
        <v>188951.59</v>
      </c>
      <c r="H133" s="76">
        <f>H134</f>
        <v>188918.59</v>
      </c>
      <c r="I133" s="54"/>
      <c r="J133" s="54"/>
      <c r="K133" s="143">
        <f t="shared" si="11"/>
        <v>188918.59</v>
      </c>
      <c r="L133" s="144"/>
    </row>
    <row r="134" spans="1:12" s="7" customFormat="1" ht="23.25" customHeight="1" x14ac:dyDescent="0.25">
      <c r="A134" s="11" t="s">
        <v>97</v>
      </c>
      <c r="B134" s="28" t="s">
        <v>286</v>
      </c>
      <c r="C134" s="28"/>
      <c r="D134" s="76">
        <v>188951.59</v>
      </c>
      <c r="E134" s="76">
        <f>E135+E136</f>
        <v>188951.59</v>
      </c>
      <c r="F134" s="54"/>
      <c r="G134" s="76">
        <f>G135+G136</f>
        <v>188951.59</v>
      </c>
      <c r="H134" s="76">
        <f>H135+H136</f>
        <v>188918.59</v>
      </c>
      <c r="I134" s="54">
        <f t="shared" si="17"/>
        <v>-33</v>
      </c>
      <c r="J134" s="54">
        <f t="shared" si="18"/>
        <v>99.982535209150655</v>
      </c>
      <c r="K134" s="143">
        <f t="shared" si="11"/>
        <v>188918.59</v>
      </c>
      <c r="L134" s="144"/>
    </row>
    <row r="135" spans="1:12" s="65" customFormat="1" ht="23.25" customHeight="1" x14ac:dyDescent="0.25">
      <c r="A135" s="26" t="s">
        <v>98</v>
      </c>
      <c r="B135" s="29" t="s">
        <v>287</v>
      </c>
      <c r="C135" s="29"/>
      <c r="D135" s="73"/>
      <c r="E135" s="73">
        <v>50000</v>
      </c>
      <c r="F135" s="56"/>
      <c r="G135" s="57">
        <v>50000</v>
      </c>
      <c r="H135" s="57">
        <v>49967</v>
      </c>
      <c r="I135" s="56">
        <f t="shared" si="17"/>
        <v>-33</v>
      </c>
      <c r="J135" s="56">
        <f t="shared" si="18"/>
        <v>99.933999999999997</v>
      </c>
      <c r="K135" s="145">
        <f t="shared" si="11"/>
        <v>49967</v>
      </c>
      <c r="L135" s="146"/>
    </row>
    <row r="136" spans="1:12" s="65" customFormat="1" ht="23.25" customHeight="1" x14ac:dyDescent="0.25">
      <c r="A136" s="26" t="s">
        <v>16</v>
      </c>
      <c r="B136" s="29" t="s">
        <v>115</v>
      </c>
      <c r="C136" s="29"/>
      <c r="D136" s="73"/>
      <c r="E136" s="73">
        <v>138951.59</v>
      </c>
      <c r="F136" s="56"/>
      <c r="G136" s="57">
        <v>138951.59</v>
      </c>
      <c r="H136" s="57">
        <v>138951.59</v>
      </c>
      <c r="I136" s="56">
        <f t="shared" si="17"/>
        <v>0</v>
      </c>
      <c r="J136" s="56">
        <f t="shared" si="18"/>
        <v>100</v>
      </c>
      <c r="K136" s="145">
        <f t="shared" si="11"/>
        <v>138951.59</v>
      </c>
      <c r="L136" s="146"/>
    </row>
    <row r="137" spans="1:12" s="68" customFormat="1" ht="12.75" x14ac:dyDescent="0.2">
      <c r="A137" s="16" t="s">
        <v>31</v>
      </c>
      <c r="B137" s="27" t="s">
        <v>288</v>
      </c>
      <c r="C137" s="75">
        <f>C138+C143</f>
        <v>4712745.18</v>
      </c>
      <c r="D137" s="75">
        <f>D138</f>
        <v>2109283.41</v>
      </c>
      <c r="E137" s="75">
        <f>E138</f>
        <v>2109283.41</v>
      </c>
      <c r="F137" s="53">
        <f>E137-D137</f>
        <v>0</v>
      </c>
      <c r="G137" s="75">
        <f t="shared" ref="G137:H137" si="24">G138</f>
        <v>2109283.41</v>
      </c>
      <c r="H137" s="75">
        <f t="shared" si="24"/>
        <v>1878900.71</v>
      </c>
      <c r="I137" s="53">
        <f t="shared" si="17"/>
        <v>-230382.70000000019</v>
      </c>
      <c r="J137" s="53">
        <f t="shared" si="18"/>
        <v>89.07767922945925</v>
      </c>
      <c r="K137" s="94">
        <f t="shared" si="11"/>
        <v>-2833844.4699999997</v>
      </c>
      <c r="L137" s="95">
        <f t="shared" si="12"/>
        <v>39.868497833782726</v>
      </c>
    </row>
    <row r="138" spans="1:12" s="68" customFormat="1" ht="12.75" x14ac:dyDescent="0.2">
      <c r="A138" s="16" t="s">
        <v>31</v>
      </c>
      <c r="B138" s="27" t="s">
        <v>289</v>
      </c>
      <c r="C138" s="75">
        <f>C139+C144+C148</f>
        <v>2114075.13</v>
      </c>
      <c r="D138" s="75">
        <f>D139+D144+D148</f>
        <v>2109283.41</v>
      </c>
      <c r="E138" s="75">
        <f>E139+E144+E148</f>
        <v>2109283.41</v>
      </c>
      <c r="F138" s="53"/>
      <c r="G138" s="75">
        <f>G139+G144+G148</f>
        <v>2109283.41</v>
      </c>
      <c r="H138" s="75">
        <f>H139+H144+H148</f>
        <v>1878900.71</v>
      </c>
      <c r="I138" s="53"/>
      <c r="J138" s="53"/>
      <c r="K138" s="94">
        <f t="shared" si="11"/>
        <v>-235174.41999999993</v>
      </c>
      <c r="L138" s="95">
        <f t="shared" si="12"/>
        <v>88.875777560469203</v>
      </c>
    </row>
    <row r="139" spans="1:12" s="68" customFormat="1" ht="18" customHeight="1" x14ac:dyDescent="0.2">
      <c r="A139" s="16" t="s">
        <v>32</v>
      </c>
      <c r="B139" s="27" t="s">
        <v>290</v>
      </c>
      <c r="C139" s="27">
        <v>919598.99</v>
      </c>
      <c r="D139" s="75">
        <f>D140</f>
        <v>1124048.4099999999</v>
      </c>
      <c r="E139" s="75">
        <f>E141</f>
        <v>1124048.4099999999</v>
      </c>
      <c r="F139" s="53">
        <f>E139-D139</f>
        <v>0</v>
      </c>
      <c r="G139" s="58">
        <f>G141</f>
        <v>1124048.4099999999</v>
      </c>
      <c r="H139" s="58">
        <f>H141</f>
        <v>953781.01</v>
      </c>
      <c r="I139" s="53">
        <f t="shared" si="17"/>
        <v>-170267.39999999991</v>
      </c>
      <c r="J139" s="53">
        <f t="shared" si="18"/>
        <v>84.852307206235011</v>
      </c>
      <c r="K139" s="94">
        <f t="shared" si="11"/>
        <v>34182.020000000019</v>
      </c>
      <c r="L139" s="95">
        <f t="shared" si="12"/>
        <v>103.71705714900796</v>
      </c>
    </row>
    <row r="140" spans="1:12" s="8" customFormat="1" ht="39.75" customHeight="1" x14ac:dyDescent="0.2">
      <c r="A140" s="19" t="s">
        <v>291</v>
      </c>
      <c r="B140" s="28" t="s">
        <v>292</v>
      </c>
      <c r="C140" s="28"/>
      <c r="D140" s="76">
        <f>D141</f>
        <v>1124048.4099999999</v>
      </c>
      <c r="E140" s="76">
        <f>E141</f>
        <v>1124048.4099999999</v>
      </c>
      <c r="F140" s="54"/>
      <c r="G140" s="76">
        <f>G141</f>
        <v>1124048.4099999999</v>
      </c>
      <c r="H140" s="76">
        <f>H141</f>
        <v>953781.01</v>
      </c>
      <c r="I140" s="54"/>
      <c r="J140" s="54"/>
      <c r="K140" s="143">
        <f t="shared" si="11"/>
        <v>953781.01</v>
      </c>
      <c r="L140" s="144"/>
    </row>
    <row r="141" spans="1:12" s="63" customFormat="1" ht="22.5" x14ac:dyDescent="0.2">
      <c r="A141" s="25" t="s">
        <v>97</v>
      </c>
      <c r="B141" s="28" t="s">
        <v>293</v>
      </c>
      <c r="C141" s="28"/>
      <c r="D141" s="76">
        <v>1124048.4099999999</v>
      </c>
      <c r="E141" s="76">
        <f>E142</f>
        <v>1124048.4099999999</v>
      </c>
      <c r="F141" s="54"/>
      <c r="G141" s="59">
        <f>G142</f>
        <v>1124048.4099999999</v>
      </c>
      <c r="H141" s="59">
        <f>H142</f>
        <v>953781.01</v>
      </c>
      <c r="I141" s="54">
        <f t="shared" si="17"/>
        <v>-170267.39999999991</v>
      </c>
      <c r="J141" s="54">
        <f t="shared" si="18"/>
        <v>84.852307206235011</v>
      </c>
      <c r="K141" s="143">
        <f t="shared" ref="K141:K174" si="25">H141-C141</f>
        <v>953781.01</v>
      </c>
      <c r="L141" s="144"/>
    </row>
    <row r="142" spans="1:12" s="8" customFormat="1" ht="12.75" x14ac:dyDescent="0.2">
      <c r="A142" s="32" t="s">
        <v>33</v>
      </c>
      <c r="B142" s="29" t="s">
        <v>144</v>
      </c>
      <c r="C142" s="29"/>
      <c r="D142" s="73"/>
      <c r="E142" s="73">
        <v>1124048.4099999999</v>
      </c>
      <c r="F142" s="56" t="s">
        <v>10</v>
      </c>
      <c r="G142" s="57">
        <v>1124048.4099999999</v>
      </c>
      <c r="H142" s="57">
        <v>953781.01</v>
      </c>
      <c r="I142" s="56">
        <f t="shared" si="17"/>
        <v>-170267.39999999991</v>
      </c>
      <c r="J142" s="56">
        <f t="shared" si="18"/>
        <v>84.852307206235011</v>
      </c>
      <c r="K142" s="145">
        <f t="shared" si="25"/>
        <v>953781.01</v>
      </c>
      <c r="L142" s="146"/>
    </row>
    <row r="143" spans="1:12" s="63" customFormat="1" ht="12.75" x14ac:dyDescent="0.2">
      <c r="A143" s="16" t="s">
        <v>335</v>
      </c>
      <c r="B143" s="27" t="s">
        <v>288</v>
      </c>
      <c r="C143" s="93">
        <v>2598670.0499999998</v>
      </c>
      <c r="D143" s="76"/>
      <c r="E143" s="76"/>
      <c r="F143" s="54"/>
      <c r="G143" s="59"/>
      <c r="H143" s="59"/>
      <c r="I143" s="53"/>
      <c r="J143" s="53"/>
      <c r="K143" s="94">
        <f t="shared" si="25"/>
        <v>-2598670.0499999998</v>
      </c>
      <c r="L143" s="95">
        <f t="shared" ref="L143:L166" si="26">H143/C143*100</f>
        <v>0</v>
      </c>
    </row>
    <row r="144" spans="1:12" s="7" customFormat="1" ht="24.75" x14ac:dyDescent="0.25">
      <c r="A144" s="67" t="s">
        <v>294</v>
      </c>
      <c r="B144" s="27" t="s">
        <v>295</v>
      </c>
      <c r="C144" s="27">
        <v>132451.28</v>
      </c>
      <c r="D144" s="75">
        <f>D145</f>
        <v>42702</v>
      </c>
      <c r="E144" s="75">
        <f>E146</f>
        <v>42702</v>
      </c>
      <c r="F144" s="53">
        <f t="shared" ref="F144" si="27">E144-D144</f>
        <v>0</v>
      </c>
      <c r="G144" s="58">
        <f>G146</f>
        <v>42702</v>
      </c>
      <c r="H144" s="58">
        <f>H146</f>
        <v>42702</v>
      </c>
      <c r="I144" s="53">
        <f t="shared" si="17"/>
        <v>0</v>
      </c>
      <c r="J144" s="53">
        <f t="shared" si="18"/>
        <v>100</v>
      </c>
      <c r="K144" s="94">
        <f t="shared" si="25"/>
        <v>-89749.28</v>
      </c>
      <c r="L144" s="95">
        <f t="shared" si="26"/>
        <v>32.239779034222998</v>
      </c>
    </row>
    <row r="145" spans="1:12" s="7" customFormat="1" ht="24.75" x14ac:dyDescent="0.25">
      <c r="A145" s="34" t="s">
        <v>296</v>
      </c>
      <c r="B145" s="28" t="s">
        <v>297</v>
      </c>
      <c r="C145" s="28"/>
      <c r="D145" s="76">
        <f>D146</f>
        <v>42702</v>
      </c>
      <c r="E145" s="76">
        <f>E146</f>
        <v>42702</v>
      </c>
      <c r="F145" s="54"/>
      <c r="G145" s="76">
        <f>G146</f>
        <v>42702</v>
      </c>
      <c r="H145" s="76">
        <f>H146</f>
        <v>42702</v>
      </c>
      <c r="I145" s="54"/>
      <c r="J145" s="54"/>
      <c r="K145" s="143">
        <f t="shared" si="25"/>
        <v>42702</v>
      </c>
      <c r="L145" s="144"/>
    </row>
    <row r="146" spans="1:12" s="7" customFormat="1" ht="23.25" x14ac:dyDescent="0.25">
      <c r="A146" s="25" t="s">
        <v>97</v>
      </c>
      <c r="B146" s="28" t="s">
        <v>298</v>
      </c>
      <c r="C146" s="28"/>
      <c r="D146" s="76">
        <v>42702</v>
      </c>
      <c r="E146" s="76">
        <f>E147</f>
        <v>42702</v>
      </c>
      <c r="F146" s="54"/>
      <c r="G146" s="59">
        <f>G147</f>
        <v>42702</v>
      </c>
      <c r="H146" s="59">
        <f>H147</f>
        <v>42702</v>
      </c>
      <c r="I146" s="54">
        <f t="shared" si="17"/>
        <v>0</v>
      </c>
      <c r="J146" s="54">
        <f t="shared" si="18"/>
        <v>100</v>
      </c>
      <c r="K146" s="143">
        <f t="shared" si="25"/>
        <v>42702</v>
      </c>
      <c r="L146" s="144"/>
    </row>
    <row r="147" spans="1:12" s="65" customFormat="1" x14ac:dyDescent="0.25">
      <c r="A147" s="32" t="s">
        <v>98</v>
      </c>
      <c r="B147" s="29" t="s">
        <v>299</v>
      </c>
      <c r="C147" s="29"/>
      <c r="D147" s="73"/>
      <c r="E147" s="73">
        <v>42702</v>
      </c>
      <c r="F147" s="56"/>
      <c r="G147" s="57">
        <v>42702</v>
      </c>
      <c r="H147" s="57">
        <v>42702</v>
      </c>
      <c r="I147" s="56">
        <f t="shared" si="17"/>
        <v>0</v>
      </c>
      <c r="J147" s="56">
        <f t="shared" si="18"/>
        <v>100</v>
      </c>
      <c r="K147" s="145">
        <f t="shared" si="25"/>
        <v>42702</v>
      </c>
      <c r="L147" s="146"/>
    </row>
    <row r="148" spans="1:12" s="68" customFormat="1" ht="25.5" x14ac:dyDescent="0.2">
      <c r="A148" s="66" t="s">
        <v>300</v>
      </c>
      <c r="B148" s="27" t="s">
        <v>301</v>
      </c>
      <c r="C148" s="27">
        <v>1062024.8600000001</v>
      </c>
      <c r="D148" s="75">
        <f>D149</f>
        <v>942533</v>
      </c>
      <c r="E148" s="75">
        <f>E150</f>
        <v>942533</v>
      </c>
      <c r="F148" s="53">
        <f>E148-D148</f>
        <v>0</v>
      </c>
      <c r="G148" s="58">
        <f>G150</f>
        <v>942533</v>
      </c>
      <c r="H148" s="58">
        <f>H150</f>
        <v>882417.7</v>
      </c>
      <c r="I148" s="53">
        <f t="shared" si="17"/>
        <v>-60115.300000000047</v>
      </c>
      <c r="J148" s="53">
        <f t="shared" si="18"/>
        <v>93.621942149505628</v>
      </c>
      <c r="K148" s="94">
        <f t="shared" si="25"/>
        <v>-179607.16000000015</v>
      </c>
      <c r="L148" s="95">
        <f t="shared" si="26"/>
        <v>83.088233923262393</v>
      </c>
    </row>
    <row r="149" spans="1:12" s="8" customFormat="1" ht="24" x14ac:dyDescent="0.2">
      <c r="A149" s="35" t="s">
        <v>302</v>
      </c>
      <c r="B149" s="28" t="s">
        <v>301</v>
      </c>
      <c r="C149" s="28"/>
      <c r="D149" s="76">
        <f>D150</f>
        <v>942533</v>
      </c>
      <c r="E149" s="76">
        <f>E150</f>
        <v>942533</v>
      </c>
      <c r="F149" s="54"/>
      <c r="G149" s="76">
        <f>G150</f>
        <v>942533</v>
      </c>
      <c r="H149" s="76">
        <f>H150</f>
        <v>882417.7</v>
      </c>
      <c r="I149" s="54"/>
      <c r="J149" s="54"/>
      <c r="K149" s="143">
        <f t="shared" si="25"/>
        <v>882417.7</v>
      </c>
      <c r="L149" s="144"/>
    </row>
    <row r="150" spans="1:12" s="8" customFormat="1" ht="22.5" x14ac:dyDescent="0.2">
      <c r="A150" s="25" t="s">
        <v>97</v>
      </c>
      <c r="B150" s="28" t="s">
        <v>303</v>
      </c>
      <c r="C150" s="28"/>
      <c r="D150" s="57">
        <v>942533</v>
      </c>
      <c r="E150" s="73">
        <f>SUM(E151:E153)</f>
        <v>942533</v>
      </c>
      <c r="F150" s="54"/>
      <c r="G150" s="73">
        <f>SUM(G151:G153)</f>
        <v>942533</v>
      </c>
      <c r="H150" s="57">
        <f>SUM(H151:H153)</f>
        <v>882417.7</v>
      </c>
      <c r="I150" s="54">
        <f t="shared" si="17"/>
        <v>-60115.300000000047</v>
      </c>
      <c r="J150" s="54">
        <f t="shared" si="18"/>
        <v>93.621942149505628</v>
      </c>
      <c r="K150" s="143">
        <f t="shared" si="25"/>
        <v>882417.7</v>
      </c>
      <c r="L150" s="144"/>
    </row>
    <row r="151" spans="1:12" s="65" customFormat="1" x14ac:dyDescent="0.25">
      <c r="A151" s="32" t="s">
        <v>98</v>
      </c>
      <c r="B151" s="29" t="s">
        <v>304</v>
      </c>
      <c r="C151" s="29"/>
      <c r="D151" s="74"/>
      <c r="E151" s="74">
        <v>351147.4</v>
      </c>
      <c r="F151" s="56" t="s">
        <v>10</v>
      </c>
      <c r="G151" s="56">
        <v>351147.4</v>
      </c>
      <c r="H151" s="57">
        <v>349198.03</v>
      </c>
      <c r="I151" s="56">
        <f t="shared" si="17"/>
        <v>-1949.3699999999953</v>
      </c>
      <c r="J151" s="56">
        <f t="shared" si="18"/>
        <v>99.444857060026649</v>
      </c>
      <c r="K151" s="145">
        <f t="shared" si="25"/>
        <v>349198.03</v>
      </c>
      <c r="L151" s="146"/>
    </row>
    <row r="152" spans="1:12" s="65" customFormat="1" ht="23.25" x14ac:dyDescent="0.25">
      <c r="A152" s="26" t="s">
        <v>16</v>
      </c>
      <c r="B152" s="29" t="s">
        <v>305</v>
      </c>
      <c r="C152" s="29"/>
      <c r="D152" s="74"/>
      <c r="E152" s="74">
        <v>281574.09999999998</v>
      </c>
      <c r="F152" s="56"/>
      <c r="G152" s="56">
        <v>281574.09999999998</v>
      </c>
      <c r="H152" s="57">
        <v>240504.6</v>
      </c>
      <c r="I152" s="56">
        <f t="shared" si="17"/>
        <v>-41069.499999999971</v>
      </c>
      <c r="J152" s="56">
        <f t="shared" si="18"/>
        <v>85.414319001641132</v>
      </c>
      <c r="K152" s="145">
        <f t="shared" si="25"/>
        <v>240504.6</v>
      </c>
      <c r="L152" s="146"/>
    </row>
    <row r="153" spans="1:12" s="65" customFormat="1" ht="23.25" x14ac:dyDescent="0.25">
      <c r="A153" s="26" t="s">
        <v>18</v>
      </c>
      <c r="B153" s="29" t="s">
        <v>306</v>
      </c>
      <c r="C153" s="29"/>
      <c r="D153" s="74"/>
      <c r="E153" s="74">
        <v>309811.5</v>
      </c>
      <c r="F153" s="56"/>
      <c r="G153" s="56">
        <v>309811.5</v>
      </c>
      <c r="H153" s="57">
        <v>292715.07</v>
      </c>
      <c r="I153" s="56">
        <f t="shared" si="17"/>
        <v>-17096.429999999993</v>
      </c>
      <c r="J153" s="56">
        <f t="shared" si="18"/>
        <v>94.481667078207238</v>
      </c>
      <c r="K153" s="145">
        <f t="shared" si="25"/>
        <v>292715.07</v>
      </c>
      <c r="L153" s="146"/>
    </row>
    <row r="154" spans="1:12" s="65" customFormat="1" x14ac:dyDescent="0.25">
      <c r="A154" s="16" t="s">
        <v>110</v>
      </c>
      <c r="B154" s="27" t="s">
        <v>111</v>
      </c>
      <c r="C154" s="70">
        <f>C157+C160</f>
        <v>7039813.75</v>
      </c>
      <c r="D154" s="70">
        <f>D155</f>
        <v>6984313</v>
      </c>
      <c r="E154" s="70">
        <f>E157+E160</f>
        <v>6984313</v>
      </c>
      <c r="F154" s="53">
        <f>E154-D154</f>
        <v>0</v>
      </c>
      <c r="G154" s="70">
        <f>G157+G160</f>
        <v>6984313</v>
      </c>
      <c r="H154" s="70">
        <f>H157+H160</f>
        <v>6984312.5</v>
      </c>
      <c r="I154" s="53">
        <f t="shared" si="17"/>
        <v>-0.5</v>
      </c>
      <c r="J154" s="53">
        <f t="shared" si="18"/>
        <v>99.999992841099754</v>
      </c>
      <c r="K154" s="94">
        <f t="shared" si="25"/>
        <v>-55501.25</v>
      </c>
      <c r="L154" s="95">
        <f t="shared" si="26"/>
        <v>99.211609113948512</v>
      </c>
    </row>
    <row r="155" spans="1:12" s="65" customFormat="1" x14ac:dyDescent="0.25">
      <c r="A155" s="16" t="s">
        <v>307</v>
      </c>
      <c r="B155" s="28" t="s">
        <v>308</v>
      </c>
      <c r="C155" s="28"/>
      <c r="D155" s="70">
        <f>D156</f>
        <v>6984313</v>
      </c>
      <c r="E155" s="70">
        <f>E156</f>
        <v>6984313</v>
      </c>
      <c r="F155" s="53"/>
      <c r="G155" s="70">
        <f>G156</f>
        <v>6984313</v>
      </c>
      <c r="H155" s="70">
        <f>H156</f>
        <v>6984312.5</v>
      </c>
      <c r="I155" s="53"/>
      <c r="J155" s="53"/>
      <c r="K155" s="94">
        <f t="shared" si="25"/>
        <v>6984312.5</v>
      </c>
      <c r="L155" s="95"/>
    </row>
    <row r="156" spans="1:12" s="7" customFormat="1" ht="26.25" x14ac:dyDescent="0.25">
      <c r="A156" s="19" t="s">
        <v>241</v>
      </c>
      <c r="B156" s="28" t="s">
        <v>309</v>
      </c>
      <c r="C156" s="28"/>
      <c r="D156" s="72">
        <f>D157+D160</f>
        <v>6984313</v>
      </c>
      <c r="E156" s="72">
        <f>E157+E160</f>
        <v>6984313</v>
      </c>
      <c r="F156" s="54"/>
      <c r="G156" s="72">
        <f>G157+G160</f>
        <v>6984313</v>
      </c>
      <c r="H156" s="72">
        <f>H157+H160</f>
        <v>6984312.5</v>
      </c>
      <c r="I156" s="54"/>
      <c r="J156" s="54"/>
      <c r="K156" s="143">
        <f t="shared" si="25"/>
        <v>6984312.5</v>
      </c>
      <c r="L156" s="144"/>
    </row>
    <row r="157" spans="1:12" s="7" customFormat="1" ht="23.25" x14ac:dyDescent="0.25">
      <c r="A157" s="25" t="s">
        <v>310</v>
      </c>
      <c r="B157" s="28" t="s">
        <v>311</v>
      </c>
      <c r="C157" s="28">
        <v>6656634.75</v>
      </c>
      <c r="D157" s="72">
        <f>D158</f>
        <v>6523000</v>
      </c>
      <c r="E157" s="72">
        <f>E158</f>
        <v>6523000</v>
      </c>
      <c r="F157" s="54"/>
      <c r="G157" s="54">
        <f>G158</f>
        <v>6523000</v>
      </c>
      <c r="H157" s="54">
        <f>H158</f>
        <v>6523000</v>
      </c>
      <c r="I157" s="54">
        <f t="shared" si="17"/>
        <v>0</v>
      </c>
      <c r="J157" s="54">
        <f t="shared" si="18"/>
        <v>100</v>
      </c>
      <c r="K157" s="143">
        <f t="shared" si="25"/>
        <v>-133634.75</v>
      </c>
      <c r="L157" s="144">
        <f t="shared" si="26"/>
        <v>97.992457825630282</v>
      </c>
    </row>
    <row r="158" spans="1:12" s="7" customFormat="1" ht="45.75" x14ac:dyDescent="0.25">
      <c r="A158" s="25" t="s">
        <v>112</v>
      </c>
      <c r="B158" s="28" t="s">
        <v>312</v>
      </c>
      <c r="C158" s="28"/>
      <c r="D158" s="72">
        <v>6523000</v>
      </c>
      <c r="E158" s="72">
        <f>E159</f>
        <v>6523000</v>
      </c>
      <c r="F158" s="54"/>
      <c r="G158" s="54">
        <f>G159</f>
        <v>6523000</v>
      </c>
      <c r="H158" s="54">
        <f>H159</f>
        <v>6523000</v>
      </c>
      <c r="I158" s="54">
        <f t="shared" si="17"/>
        <v>0</v>
      </c>
      <c r="J158" s="54">
        <f t="shared" si="18"/>
        <v>100</v>
      </c>
      <c r="K158" s="143">
        <f t="shared" si="25"/>
        <v>6523000</v>
      </c>
      <c r="L158" s="144"/>
    </row>
    <row r="159" spans="1:12" s="7" customFormat="1" x14ac:dyDescent="0.25">
      <c r="A159" s="25" t="s">
        <v>114</v>
      </c>
      <c r="B159" s="28" t="s">
        <v>119</v>
      </c>
      <c r="C159" s="28"/>
      <c r="D159" s="72"/>
      <c r="E159" s="72">
        <v>6523000</v>
      </c>
      <c r="F159" s="54"/>
      <c r="G159" s="54">
        <v>6523000</v>
      </c>
      <c r="H159" s="59">
        <v>6523000</v>
      </c>
      <c r="I159" s="54">
        <f t="shared" si="17"/>
        <v>0</v>
      </c>
      <c r="J159" s="54">
        <f t="shared" si="18"/>
        <v>100</v>
      </c>
      <c r="K159" s="143">
        <f t="shared" si="25"/>
        <v>6523000</v>
      </c>
      <c r="L159" s="144"/>
    </row>
    <row r="160" spans="1:12" s="7" customFormat="1" ht="23.25" x14ac:dyDescent="0.25">
      <c r="A160" s="25" t="s">
        <v>113</v>
      </c>
      <c r="B160" s="28" t="s">
        <v>313</v>
      </c>
      <c r="C160" s="28">
        <v>383179</v>
      </c>
      <c r="D160" s="72">
        <f>D161+D164</f>
        <v>461313</v>
      </c>
      <c r="E160" s="72">
        <f>E161+E164</f>
        <v>461313</v>
      </c>
      <c r="F160" s="54"/>
      <c r="G160" s="72">
        <f>G161+G164</f>
        <v>461313</v>
      </c>
      <c r="H160" s="72">
        <f>H161+H164</f>
        <v>461312.5</v>
      </c>
      <c r="I160" s="54">
        <f t="shared" si="17"/>
        <v>-0.5</v>
      </c>
      <c r="J160" s="54">
        <f t="shared" si="18"/>
        <v>99.999891613719967</v>
      </c>
      <c r="K160" s="143">
        <f t="shared" si="25"/>
        <v>78133.5</v>
      </c>
      <c r="L160" s="144">
        <f t="shared" si="26"/>
        <v>120.39086171215018</v>
      </c>
    </row>
    <row r="161" spans="1:12" s="7" customFormat="1" x14ac:dyDescent="0.25">
      <c r="A161" s="25" t="s">
        <v>94</v>
      </c>
      <c r="B161" s="28" t="s">
        <v>314</v>
      </c>
      <c r="C161" s="28"/>
      <c r="D161" s="72">
        <v>412413.8</v>
      </c>
      <c r="E161" s="72">
        <f>E162+E163</f>
        <v>412413.8</v>
      </c>
      <c r="F161" s="54"/>
      <c r="G161" s="72">
        <f>G162+G163</f>
        <v>412413.8</v>
      </c>
      <c r="H161" s="59">
        <f>H162+H163</f>
        <v>412413.3</v>
      </c>
      <c r="I161" s="54">
        <f t="shared" si="17"/>
        <v>-0.5</v>
      </c>
      <c r="J161" s="54">
        <f t="shared" si="18"/>
        <v>99.99987876254383</v>
      </c>
      <c r="K161" s="143">
        <f t="shared" si="25"/>
        <v>412413.3</v>
      </c>
      <c r="L161" s="144"/>
    </row>
    <row r="162" spans="1:12" s="65" customFormat="1" x14ac:dyDescent="0.25">
      <c r="A162" s="26" t="s">
        <v>11</v>
      </c>
      <c r="B162" s="29" t="s">
        <v>315</v>
      </c>
      <c r="C162" s="29"/>
      <c r="D162" s="74"/>
      <c r="E162" s="74">
        <v>323128.8</v>
      </c>
      <c r="F162" s="56"/>
      <c r="G162" s="56">
        <v>323128.8</v>
      </c>
      <c r="H162" s="57">
        <v>323128.3</v>
      </c>
      <c r="I162" s="56">
        <f t="shared" si="17"/>
        <v>-0.5</v>
      </c>
      <c r="J162" s="56">
        <f t="shared" si="18"/>
        <v>99.999845262941591</v>
      </c>
      <c r="K162" s="145">
        <f t="shared" si="25"/>
        <v>323128.3</v>
      </c>
      <c r="L162" s="146"/>
    </row>
    <row r="163" spans="1:12" s="65" customFormat="1" ht="23.25" x14ac:dyDescent="0.25">
      <c r="A163" s="26" t="s">
        <v>12</v>
      </c>
      <c r="B163" s="29" t="s">
        <v>316</v>
      </c>
      <c r="C163" s="29"/>
      <c r="D163" s="74"/>
      <c r="E163" s="74">
        <v>89285</v>
      </c>
      <c r="F163" s="56"/>
      <c r="G163" s="56">
        <v>89285</v>
      </c>
      <c r="H163" s="57">
        <v>89285</v>
      </c>
      <c r="I163" s="56">
        <f t="shared" si="17"/>
        <v>0</v>
      </c>
      <c r="J163" s="56">
        <f t="shared" si="18"/>
        <v>100</v>
      </c>
      <c r="K163" s="145">
        <f t="shared" si="25"/>
        <v>89285</v>
      </c>
      <c r="L163" s="146"/>
    </row>
    <row r="164" spans="1:12" s="7" customFormat="1" ht="23.25" x14ac:dyDescent="0.25">
      <c r="A164" s="11" t="s">
        <v>228</v>
      </c>
      <c r="B164" s="28" t="s">
        <v>317</v>
      </c>
      <c r="C164" s="28"/>
      <c r="D164" s="72">
        <v>48899.199999999997</v>
      </c>
      <c r="E164" s="72">
        <f>E165</f>
        <v>48899.199999999997</v>
      </c>
      <c r="F164" s="54"/>
      <c r="G164" s="72">
        <f>G165</f>
        <v>48899.199999999997</v>
      </c>
      <c r="H164" s="72">
        <f>H165</f>
        <v>48899.199999999997</v>
      </c>
      <c r="I164" s="54"/>
      <c r="J164" s="54"/>
      <c r="K164" s="143">
        <f t="shared" si="25"/>
        <v>48899.199999999997</v>
      </c>
      <c r="L164" s="144"/>
    </row>
    <row r="165" spans="1:12" s="65" customFormat="1" x14ac:dyDescent="0.25">
      <c r="A165" s="26" t="s">
        <v>13</v>
      </c>
      <c r="B165" s="29" t="s">
        <v>318</v>
      </c>
      <c r="C165" s="29"/>
      <c r="D165" s="74"/>
      <c r="E165" s="74">
        <v>48899.199999999997</v>
      </c>
      <c r="F165" s="56"/>
      <c r="G165" s="56">
        <v>48899.199999999997</v>
      </c>
      <c r="H165" s="57">
        <v>48899.199999999997</v>
      </c>
      <c r="I165" s="56"/>
      <c r="J165" s="56"/>
      <c r="K165" s="145">
        <f t="shared" si="25"/>
        <v>48899.199999999997</v>
      </c>
      <c r="L165" s="146"/>
    </row>
    <row r="166" spans="1:12" s="45" customFormat="1" x14ac:dyDescent="0.25">
      <c r="A166" s="66" t="s">
        <v>85</v>
      </c>
      <c r="B166" s="27" t="s">
        <v>319</v>
      </c>
      <c r="C166" s="27">
        <v>141570</v>
      </c>
      <c r="D166" s="75">
        <f>D167</f>
        <v>152508</v>
      </c>
      <c r="E166" s="75">
        <f>E167</f>
        <v>152508</v>
      </c>
      <c r="F166" s="53">
        <f t="shared" ref="F166" si="28">E166-D166</f>
        <v>0</v>
      </c>
      <c r="G166" s="58">
        <f>G168</f>
        <v>152508</v>
      </c>
      <c r="H166" s="58">
        <f>H168</f>
        <v>152508</v>
      </c>
      <c r="I166" s="53">
        <f t="shared" si="17"/>
        <v>0</v>
      </c>
      <c r="J166" s="53">
        <f t="shared" si="18"/>
        <v>100</v>
      </c>
      <c r="K166" s="94">
        <f t="shared" si="25"/>
        <v>10938</v>
      </c>
      <c r="L166" s="95">
        <f t="shared" si="26"/>
        <v>107.72621318075863</v>
      </c>
    </row>
    <row r="167" spans="1:12" s="45" customFormat="1" x14ac:dyDescent="0.25">
      <c r="A167" s="66" t="s">
        <v>320</v>
      </c>
      <c r="B167" s="27" t="s">
        <v>143</v>
      </c>
      <c r="C167" s="27"/>
      <c r="D167" s="75">
        <f>D168</f>
        <v>152508</v>
      </c>
      <c r="E167" s="75">
        <f>E168</f>
        <v>152508</v>
      </c>
      <c r="F167" s="53"/>
      <c r="G167" s="58">
        <f>G168</f>
        <v>152508</v>
      </c>
      <c r="H167" s="58">
        <f>H168</f>
        <v>152508</v>
      </c>
      <c r="I167" s="53"/>
      <c r="J167" s="53"/>
      <c r="K167" s="94">
        <f t="shared" si="25"/>
        <v>152508</v>
      </c>
      <c r="L167" s="95"/>
    </row>
    <row r="168" spans="1:12" s="7" customFormat="1" ht="118.5" customHeight="1" x14ac:dyDescent="0.25">
      <c r="A168" s="11" t="s">
        <v>103</v>
      </c>
      <c r="B168" s="28" t="s">
        <v>321</v>
      </c>
      <c r="C168" s="28"/>
      <c r="D168" s="62">
        <v>152508</v>
      </c>
      <c r="E168" s="62">
        <f t="shared" ref="E168" si="29">E169</f>
        <v>152508</v>
      </c>
      <c r="F168" s="54"/>
      <c r="G168" s="62">
        <f t="shared" ref="G168:H168" si="30">G169</f>
        <v>152508</v>
      </c>
      <c r="H168" s="62">
        <f t="shared" si="30"/>
        <v>152508</v>
      </c>
      <c r="I168" s="54">
        <f t="shared" si="17"/>
        <v>0</v>
      </c>
      <c r="J168" s="54">
        <f t="shared" si="18"/>
        <v>100</v>
      </c>
      <c r="K168" s="143">
        <f t="shared" si="25"/>
        <v>152508</v>
      </c>
      <c r="L168" s="144"/>
    </row>
    <row r="169" spans="1:12" s="65" customFormat="1" ht="24.75" customHeight="1" x14ac:dyDescent="0.25">
      <c r="A169" s="26" t="s">
        <v>86</v>
      </c>
      <c r="B169" s="29" t="s">
        <v>322</v>
      </c>
      <c r="C169" s="29"/>
      <c r="D169" s="152"/>
      <c r="E169" s="152">
        <v>152508</v>
      </c>
      <c r="F169" s="56"/>
      <c r="G169" s="152">
        <v>152508</v>
      </c>
      <c r="H169" s="152">
        <v>152508</v>
      </c>
      <c r="I169" s="56">
        <f t="shared" si="17"/>
        <v>0</v>
      </c>
      <c r="J169" s="56">
        <f t="shared" si="18"/>
        <v>100</v>
      </c>
      <c r="K169" s="145">
        <f t="shared" si="25"/>
        <v>152508</v>
      </c>
      <c r="L169" s="146"/>
    </row>
    <row r="170" spans="1:12" s="7" customFormat="1" ht="24.75" customHeight="1" x14ac:dyDescent="0.25">
      <c r="A170" s="16" t="s">
        <v>163</v>
      </c>
      <c r="B170" s="27" t="s">
        <v>164</v>
      </c>
      <c r="C170" s="27"/>
      <c r="D170" s="116">
        <f t="shared" ref="D170:E172" si="31">D171</f>
        <v>10000</v>
      </c>
      <c r="E170" s="116">
        <f t="shared" si="31"/>
        <v>10000</v>
      </c>
      <c r="F170" s="116"/>
      <c r="G170" s="116">
        <f>G171</f>
        <v>10000</v>
      </c>
      <c r="H170" s="116">
        <f>H171</f>
        <v>5250</v>
      </c>
      <c r="I170" s="53"/>
      <c r="J170" s="53"/>
      <c r="K170" s="94">
        <f t="shared" si="25"/>
        <v>5250</v>
      </c>
      <c r="L170" s="95"/>
    </row>
    <row r="171" spans="1:12" s="7" customFormat="1" ht="24.75" customHeight="1" x14ac:dyDescent="0.25">
      <c r="A171" s="25" t="s">
        <v>323</v>
      </c>
      <c r="B171" s="28" t="s">
        <v>324</v>
      </c>
      <c r="C171" s="28"/>
      <c r="D171" s="115">
        <f t="shared" si="31"/>
        <v>10000</v>
      </c>
      <c r="E171" s="115">
        <f t="shared" si="31"/>
        <v>10000</v>
      </c>
      <c r="F171" s="115"/>
      <c r="G171" s="115">
        <f>G172</f>
        <v>10000</v>
      </c>
      <c r="H171" s="115">
        <f>H172</f>
        <v>5250</v>
      </c>
      <c r="I171" s="153"/>
      <c r="J171" s="153"/>
      <c r="K171" s="143">
        <f t="shared" si="25"/>
        <v>5250</v>
      </c>
      <c r="L171" s="144"/>
    </row>
    <row r="172" spans="1:12" s="7" customFormat="1" ht="24.75" x14ac:dyDescent="0.25">
      <c r="A172" s="89" t="s">
        <v>310</v>
      </c>
      <c r="B172" s="28" t="s">
        <v>325</v>
      </c>
      <c r="C172" s="28"/>
      <c r="D172" s="115">
        <f t="shared" si="31"/>
        <v>10000</v>
      </c>
      <c r="E172" s="115">
        <f t="shared" si="31"/>
        <v>10000</v>
      </c>
      <c r="F172" s="117"/>
      <c r="G172" s="115">
        <v>10000</v>
      </c>
      <c r="H172" s="115">
        <f>H173</f>
        <v>5250</v>
      </c>
      <c r="I172" s="114"/>
      <c r="J172" s="114"/>
      <c r="K172" s="143">
        <f t="shared" si="25"/>
        <v>5250</v>
      </c>
      <c r="L172" s="144"/>
    </row>
    <row r="173" spans="1:12" s="7" customFormat="1" ht="23.25" x14ac:dyDescent="0.25">
      <c r="A173" s="25" t="s">
        <v>97</v>
      </c>
      <c r="B173" s="28" t="s">
        <v>326</v>
      </c>
      <c r="C173" s="28"/>
      <c r="D173" s="115">
        <v>10000</v>
      </c>
      <c r="E173" s="115">
        <f>E174</f>
        <v>10000</v>
      </c>
      <c r="F173" s="117"/>
      <c r="G173" s="115">
        <v>10000</v>
      </c>
      <c r="H173" s="115">
        <f>H174</f>
        <v>5250</v>
      </c>
      <c r="I173" s="114"/>
      <c r="J173" s="114"/>
      <c r="K173" s="143">
        <f t="shared" si="25"/>
        <v>5250</v>
      </c>
      <c r="L173" s="144"/>
    </row>
    <row r="174" spans="1:12" s="157" customFormat="1" ht="23.25" x14ac:dyDescent="0.25">
      <c r="A174" s="26" t="s">
        <v>16</v>
      </c>
      <c r="B174" s="29" t="s">
        <v>327</v>
      </c>
      <c r="C174" s="29"/>
      <c r="D174" s="154"/>
      <c r="E174" s="154">
        <v>10000</v>
      </c>
      <c r="F174" s="155"/>
      <c r="G174" s="154">
        <v>10000</v>
      </c>
      <c r="H174" s="154">
        <v>5250</v>
      </c>
      <c r="I174" s="156"/>
      <c r="J174" s="156"/>
      <c r="K174" s="145">
        <f t="shared" si="25"/>
        <v>5250</v>
      </c>
      <c r="L174" s="146"/>
    </row>
    <row r="175" spans="1:12" s="37" customFormat="1" x14ac:dyDescent="0.25"/>
    <row r="176" spans="1:12" s="37" customFormat="1" x14ac:dyDescent="0.25"/>
    <row r="177" spans="1:9" s="37" customFormat="1" x14ac:dyDescent="0.25">
      <c r="A177" s="37" t="s">
        <v>364</v>
      </c>
    </row>
    <row r="178" spans="1:9" s="37" customFormat="1" x14ac:dyDescent="0.25">
      <c r="A178" s="37" t="s">
        <v>37</v>
      </c>
      <c r="I178" s="37" t="s">
        <v>365</v>
      </c>
    </row>
    <row r="179" spans="1:9" s="37" customFormat="1" x14ac:dyDescent="0.25"/>
    <row r="180" spans="1:9" s="37" customFormat="1" x14ac:dyDescent="0.25">
      <c r="A180" s="37" t="s">
        <v>38</v>
      </c>
    </row>
    <row r="181" spans="1:9" s="37" customFormat="1" x14ac:dyDescent="0.25">
      <c r="A181" s="37" t="s">
        <v>37</v>
      </c>
      <c r="I181" s="37" t="s">
        <v>39</v>
      </c>
    </row>
  </sheetData>
  <mergeCells count="12">
    <mergeCell ref="I5:J6"/>
    <mergeCell ref="K5:L6"/>
    <mergeCell ref="H5:H8"/>
    <mergeCell ref="G5:G8"/>
    <mergeCell ref="A2:J2"/>
    <mergeCell ref="A3:J3"/>
    <mergeCell ref="A5:A8"/>
    <mergeCell ref="B5:B8"/>
    <mergeCell ref="D5:E5"/>
    <mergeCell ref="D6:D8"/>
    <mergeCell ref="E6:E8"/>
    <mergeCell ref="C5:C8"/>
  </mergeCells>
  <pageMargins left="1.299212598425197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6"/>
  <sheetViews>
    <sheetView workbookViewId="0">
      <selection activeCell="F53" sqref="F53"/>
    </sheetView>
  </sheetViews>
  <sheetFormatPr defaultRowHeight="15" x14ac:dyDescent="0.25"/>
  <cols>
    <col min="1" max="1" width="34.85546875" customWidth="1"/>
    <col min="2" max="2" width="18.28515625" customWidth="1"/>
    <col min="3" max="3" width="13.28515625" customWidth="1"/>
    <col min="4" max="4" width="12.5703125" customWidth="1"/>
    <col min="5" max="5" width="12.42578125" customWidth="1"/>
    <col min="6" max="6" width="13.7109375" customWidth="1"/>
    <col min="7" max="7" width="14.5703125" customWidth="1"/>
    <col min="8" max="8" width="14.28515625" customWidth="1"/>
    <col min="9" max="9" width="12.5703125" customWidth="1"/>
    <col min="10" max="10" width="11.85546875" customWidth="1"/>
    <col min="11" max="11" width="12.42578125" customWidth="1"/>
    <col min="12" max="12" width="9.85546875" customWidth="1"/>
    <col min="256" max="256" width="32.42578125" customWidth="1"/>
    <col min="257" max="257" width="19.85546875" customWidth="1"/>
    <col min="258" max="258" width="14.42578125" customWidth="1"/>
    <col min="259" max="259" width="15.42578125" customWidth="1"/>
    <col min="260" max="260" width="12.42578125" customWidth="1"/>
    <col min="261" max="261" width="12.5703125" customWidth="1"/>
    <col min="262" max="262" width="14.7109375" customWidth="1"/>
    <col min="263" max="263" width="16.28515625" customWidth="1"/>
    <col min="264" max="264" width="11.85546875" customWidth="1"/>
    <col min="265" max="265" width="15.42578125" customWidth="1"/>
    <col min="266" max="266" width="14.85546875" customWidth="1"/>
    <col min="512" max="512" width="32.42578125" customWidth="1"/>
    <col min="513" max="513" width="19.85546875" customWidth="1"/>
    <col min="514" max="514" width="14.42578125" customWidth="1"/>
    <col min="515" max="515" width="15.42578125" customWidth="1"/>
    <col min="516" max="516" width="12.42578125" customWidth="1"/>
    <col min="517" max="517" width="12.5703125" customWidth="1"/>
    <col min="518" max="518" width="14.7109375" customWidth="1"/>
    <col min="519" max="519" width="16.28515625" customWidth="1"/>
    <col min="520" max="520" width="11.85546875" customWidth="1"/>
    <col min="521" max="521" width="15.42578125" customWidth="1"/>
    <col min="522" max="522" width="14.85546875" customWidth="1"/>
    <col min="768" max="768" width="32.42578125" customWidth="1"/>
    <col min="769" max="769" width="19.85546875" customWidth="1"/>
    <col min="770" max="770" width="14.42578125" customWidth="1"/>
    <col min="771" max="771" width="15.42578125" customWidth="1"/>
    <col min="772" max="772" width="12.42578125" customWidth="1"/>
    <col min="773" max="773" width="12.5703125" customWidth="1"/>
    <col min="774" max="774" width="14.7109375" customWidth="1"/>
    <col min="775" max="775" width="16.28515625" customWidth="1"/>
    <col min="776" max="776" width="11.85546875" customWidth="1"/>
    <col min="777" max="777" width="15.42578125" customWidth="1"/>
    <col min="778" max="778" width="14.85546875" customWidth="1"/>
    <col min="1024" max="1024" width="32.42578125" customWidth="1"/>
    <col min="1025" max="1025" width="19.85546875" customWidth="1"/>
    <col min="1026" max="1026" width="14.42578125" customWidth="1"/>
    <col min="1027" max="1027" width="15.42578125" customWidth="1"/>
    <col min="1028" max="1028" width="12.42578125" customWidth="1"/>
    <col min="1029" max="1029" width="12.5703125" customWidth="1"/>
    <col min="1030" max="1030" width="14.7109375" customWidth="1"/>
    <col min="1031" max="1031" width="16.28515625" customWidth="1"/>
    <col min="1032" max="1032" width="11.85546875" customWidth="1"/>
    <col min="1033" max="1033" width="15.42578125" customWidth="1"/>
    <col min="1034" max="1034" width="14.85546875" customWidth="1"/>
    <col min="1280" max="1280" width="32.42578125" customWidth="1"/>
    <col min="1281" max="1281" width="19.85546875" customWidth="1"/>
    <col min="1282" max="1282" width="14.42578125" customWidth="1"/>
    <col min="1283" max="1283" width="15.42578125" customWidth="1"/>
    <col min="1284" max="1284" width="12.42578125" customWidth="1"/>
    <col min="1285" max="1285" width="12.5703125" customWidth="1"/>
    <col min="1286" max="1286" width="14.7109375" customWidth="1"/>
    <col min="1287" max="1287" width="16.28515625" customWidth="1"/>
    <col min="1288" max="1288" width="11.85546875" customWidth="1"/>
    <col min="1289" max="1289" width="15.42578125" customWidth="1"/>
    <col min="1290" max="1290" width="14.85546875" customWidth="1"/>
    <col min="1536" max="1536" width="32.42578125" customWidth="1"/>
    <col min="1537" max="1537" width="19.85546875" customWidth="1"/>
    <col min="1538" max="1538" width="14.42578125" customWidth="1"/>
    <col min="1539" max="1539" width="15.42578125" customWidth="1"/>
    <col min="1540" max="1540" width="12.42578125" customWidth="1"/>
    <col min="1541" max="1541" width="12.5703125" customWidth="1"/>
    <col min="1542" max="1542" width="14.7109375" customWidth="1"/>
    <col min="1543" max="1543" width="16.28515625" customWidth="1"/>
    <col min="1544" max="1544" width="11.85546875" customWidth="1"/>
    <col min="1545" max="1545" width="15.42578125" customWidth="1"/>
    <col min="1546" max="1546" width="14.85546875" customWidth="1"/>
    <col min="1792" max="1792" width="32.42578125" customWidth="1"/>
    <col min="1793" max="1793" width="19.85546875" customWidth="1"/>
    <col min="1794" max="1794" width="14.42578125" customWidth="1"/>
    <col min="1795" max="1795" width="15.42578125" customWidth="1"/>
    <col min="1796" max="1796" width="12.42578125" customWidth="1"/>
    <col min="1797" max="1797" width="12.5703125" customWidth="1"/>
    <col min="1798" max="1798" width="14.7109375" customWidth="1"/>
    <col min="1799" max="1799" width="16.28515625" customWidth="1"/>
    <col min="1800" max="1800" width="11.85546875" customWidth="1"/>
    <col min="1801" max="1801" width="15.42578125" customWidth="1"/>
    <col min="1802" max="1802" width="14.85546875" customWidth="1"/>
    <col min="2048" max="2048" width="32.42578125" customWidth="1"/>
    <col min="2049" max="2049" width="19.85546875" customWidth="1"/>
    <col min="2050" max="2050" width="14.42578125" customWidth="1"/>
    <col min="2051" max="2051" width="15.42578125" customWidth="1"/>
    <col min="2052" max="2052" width="12.42578125" customWidth="1"/>
    <col min="2053" max="2053" width="12.5703125" customWidth="1"/>
    <col min="2054" max="2054" width="14.7109375" customWidth="1"/>
    <col min="2055" max="2055" width="16.28515625" customWidth="1"/>
    <col min="2056" max="2056" width="11.85546875" customWidth="1"/>
    <col min="2057" max="2057" width="15.42578125" customWidth="1"/>
    <col min="2058" max="2058" width="14.85546875" customWidth="1"/>
    <col min="2304" max="2304" width="32.42578125" customWidth="1"/>
    <col min="2305" max="2305" width="19.85546875" customWidth="1"/>
    <col min="2306" max="2306" width="14.42578125" customWidth="1"/>
    <col min="2307" max="2307" width="15.42578125" customWidth="1"/>
    <col min="2308" max="2308" width="12.42578125" customWidth="1"/>
    <col min="2309" max="2309" width="12.5703125" customWidth="1"/>
    <col min="2310" max="2310" width="14.7109375" customWidth="1"/>
    <col min="2311" max="2311" width="16.28515625" customWidth="1"/>
    <col min="2312" max="2312" width="11.85546875" customWidth="1"/>
    <col min="2313" max="2313" width="15.42578125" customWidth="1"/>
    <col min="2314" max="2314" width="14.85546875" customWidth="1"/>
    <col min="2560" max="2560" width="32.42578125" customWidth="1"/>
    <col min="2561" max="2561" width="19.85546875" customWidth="1"/>
    <col min="2562" max="2562" width="14.42578125" customWidth="1"/>
    <col min="2563" max="2563" width="15.42578125" customWidth="1"/>
    <col min="2564" max="2564" width="12.42578125" customWidth="1"/>
    <col min="2565" max="2565" width="12.5703125" customWidth="1"/>
    <col min="2566" max="2566" width="14.7109375" customWidth="1"/>
    <col min="2567" max="2567" width="16.28515625" customWidth="1"/>
    <col min="2568" max="2568" width="11.85546875" customWidth="1"/>
    <col min="2569" max="2569" width="15.42578125" customWidth="1"/>
    <col min="2570" max="2570" width="14.85546875" customWidth="1"/>
    <col min="2816" max="2816" width="32.42578125" customWidth="1"/>
    <col min="2817" max="2817" width="19.85546875" customWidth="1"/>
    <col min="2818" max="2818" width="14.42578125" customWidth="1"/>
    <col min="2819" max="2819" width="15.42578125" customWidth="1"/>
    <col min="2820" max="2820" width="12.42578125" customWidth="1"/>
    <col min="2821" max="2821" width="12.5703125" customWidth="1"/>
    <col min="2822" max="2822" width="14.7109375" customWidth="1"/>
    <col min="2823" max="2823" width="16.28515625" customWidth="1"/>
    <col min="2824" max="2824" width="11.85546875" customWidth="1"/>
    <col min="2825" max="2825" width="15.42578125" customWidth="1"/>
    <col min="2826" max="2826" width="14.85546875" customWidth="1"/>
    <col min="3072" max="3072" width="32.42578125" customWidth="1"/>
    <col min="3073" max="3073" width="19.85546875" customWidth="1"/>
    <col min="3074" max="3074" width="14.42578125" customWidth="1"/>
    <col min="3075" max="3075" width="15.42578125" customWidth="1"/>
    <col min="3076" max="3076" width="12.42578125" customWidth="1"/>
    <col min="3077" max="3077" width="12.5703125" customWidth="1"/>
    <col min="3078" max="3078" width="14.7109375" customWidth="1"/>
    <col min="3079" max="3079" width="16.28515625" customWidth="1"/>
    <col min="3080" max="3080" width="11.85546875" customWidth="1"/>
    <col min="3081" max="3081" width="15.42578125" customWidth="1"/>
    <col min="3082" max="3082" width="14.85546875" customWidth="1"/>
    <col min="3328" max="3328" width="32.42578125" customWidth="1"/>
    <col min="3329" max="3329" width="19.85546875" customWidth="1"/>
    <col min="3330" max="3330" width="14.42578125" customWidth="1"/>
    <col min="3331" max="3331" width="15.42578125" customWidth="1"/>
    <col min="3332" max="3332" width="12.42578125" customWidth="1"/>
    <col min="3333" max="3333" width="12.5703125" customWidth="1"/>
    <col min="3334" max="3334" width="14.7109375" customWidth="1"/>
    <col min="3335" max="3335" width="16.28515625" customWidth="1"/>
    <col min="3336" max="3336" width="11.85546875" customWidth="1"/>
    <col min="3337" max="3337" width="15.42578125" customWidth="1"/>
    <col min="3338" max="3338" width="14.85546875" customWidth="1"/>
    <col min="3584" max="3584" width="32.42578125" customWidth="1"/>
    <col min="3585" max="3585" width="19.85546875" customWidth="1"/>
    <col min="3586" max="3586" width="14.42578125" customWidth="1"/>
    <col min="3587" max="3587" width="15.42578125" customWidth="1"/>
    <col min="3588" max="3588" width="12.42578125" customWidth="1"/>
    <col min="3589" max="3589" width="12.5703125" customWidth="1"/>
    <col min="3590" max="3590" width="14.7109375" customWidth="1"/>
    <col min="3591" max="3591" width="16.28515625" customWidth="1"/>
    <col min="3592" max="3592" width="11.85546875" customWidth="1"/>
    <col min="3593" max="3593" width="15.42578125" customWidth="1"/>
    <col min="3594" max="3594" width="14.85546875" customWidth="1"/>
    <col min="3840" max="3840" width="32.42578125" customWidth="1"/>
    <col min="3841" max="3841" width="19.85546875" customWidth="1"/>
    <col min="3842" max="3842" width="14.42578125" customWidth="1"/>
    <col min="3843" max="3843" width="15.42578125" customWidth="1"/>
    <col min="3844" max="3844" width="12.42578125" customWidth="1"/>
    <col min="3845" max="3845" width="12.5703125" customWidth="1"/>
    <col min="3846" max="3846" width="14.7109375" customWidth="1"/>
    <col min="3847" max="3847" width="16.28515625" customWidth="1"/>
    <col min="3848" max="3848" width="11.85546875" customWidth="1"/>
    <col min="3849" max="3849" width="15.42578125" customWidth="1"/>
    <col min="3850" max="3850" width="14.85546875" customWidth="1"/>
    <col min="4096" max="4096" width="32.42578125" customWidth="1"/>
    <col min="4097" max="4097" width="19.85546875" customWidth="1"/>
    <col min="4098" max="4098" width="14.42578125" customWidth="1"/>
    <col min="4099" max="4099" width="15.42578125" customWidth="1"/>
    <col min="4100" max="4100" width="12.42578125" customWidth="1"/>
    <col min="4101" max="4101" width="12.5703125" customWidth="1"/>
    <col min="4102" max="4102" width="14.7109375" customWidth="1"/>
    <col min="4103" max="4103" width="16.28515625" customWidth="1"/>
    <col min="4104" max="4104" width="11.85546875" customWidth="1"/>
    <col min="4105" max="4105" width="15.42578125" customWidth="1"/>
    <col min="4106" max="4106" width="14.85546875" customWidth="1"/>
    <col min="4352" max="4352" width="32.42578125" customWidth="1"/>
    <col min="4353" max="4353" width="19.85546875" customWidth="1"/>
    <col min="4354" max="4354" width="14.42578125" customWidth="1"/>
    <col min="4355" max="4355" width="15.42578125" customWidth="1"/>
    <col min="4356" max="4356" width="12.42578125" customWidth="1"/>
    <col min="4357" max="4357" width="12.5703125" customWidth="1"/>
    <col min="4358" max="4358" width="14.7109375" customWidth="1"/>
    <col min="4359" max="4359" width="16.28515625" customWidth="1"/>
    <col min="4360" max="4360" width="11.85546875" customWidth="1"/>
    <col min="4361" max="4361" width="15.42578125" customWidth="1"/>
    <col min="4362" max="4362" width="14.85546875" customWidth="1"/>
    <col min="4608" max="4608" width="32.42578125" customWidth="1"/>
    <col min="4609" max="4609" width="19.85546875" customWidth="1"/>
    <col min="4610" max="4610" width="14.42578125" customWidth="1"/>
    <col min="4611" max="4611" width="15.42578125" customWidth="1"/>
    <col min="4612" max="4612" width="12.42578125" customWidth="1"/>
    <col min="4613" max="4613" width="12.5703125" customWidth="1"/>
    <col min="4614" max="4614" width="14.7109375" customWidth="1"/>
    <col min="4615" max="4615" width="16.28515625" customWidth="1"/>
    <col min="4616" max="4616" width="11.85546875" customWidth="1"/>
    <col min="4617" max="4617" width="15.42578125" customWidth="1"/>
    <col min="4618" max="4618" width="14.85546875" customWidth="1"/>
    <col min="4864" max="4864" width="32.42578125" customWidth="1"/>
    <col min="4865" max="4865" width="19.85546875" customWidth="1"/>
    <col min="4866" max="4866" width="14.42578125" customWidth="1"/>
    <col min="4867" max="4867" width="15.42578125" customWidth="1"/>
    <col min="4868" max="4868" width="12.42578125" customWidth="1"/>
    <col min="4869" max="4869" width="12.5703125" customWidth="1"/>
    <col min="4870" max="4870" width="14.7109375" customWidth="1"/>
    <col min="4871" max="4871" width="16.28515625" customWidth="1"/>
    <col min="4872" max="4872" width="11.85546875" customWidth="1"/>
    <col min="4873" max="4873" width="15.42578125" customWidth="1"/>
    <col min="4874" max="4874" width="14.85546875" customWidth="1"/>
    <col min="5120" max="5120" width="32.42578125" customWidth="1"/>
    <col min="5121" max="5121" width="19.85546875" customWidth="1"/>
    <col min="5122" max="5122" width="14.42578125" customWidth="1"/>
    <col min="5123" max="5123" width="15.42578125" customWidth="1"/>
    <col min="5124" max="5124" width="12.42578125" customWidth="1"/>
    <col min="5125" max="5125" width="12.5703125" customWidth="1"/>
    <col min="5126" max="5126" width="14.7109375" customWidth="1"/>
    <col min="5127" max="5127" width="16.28515625" customWidth="1"/>
    <col min="5128" max="5128" width="11.85546875" customWidth="1"/>
    <col min="5129" max="5129" width="15.42578125" customWidth="1"/>
    <col min="5130" max="5130" width="14.85546875" customWidth="1"/>
    <col min="5376" max="5376" width="32.42578125" customWidth="1"/>
    <col min="5377" max="5377" width="19.85546875" customWidth="1"/>
    <col min="5378" max="5378" width="14.42578125" customWidth="1"/>
    <col min="5379" max="5379" width="15.42578125" customWidth="1"/>
    <col min="5380" max="5380" width="12.42578125" customWidth="1"/>
    <col min="5381" max="5381" width="12.5703125" customWidth="1"/>
    <col min="5382" max="5382" width="14.7109375" customWidth="1"/>
    <col min="5383" max="5383" width="16.28515625" customWidth="1"/>
    <col min="5384" max="5384" width="11.85546875" customWidth="1"/>
    <col min="5385" max="5385" width="15.42578125" customWidth="1"/>
    <col min="5386" max="5386" width="14.85546875" customWidth="1"/>
    <col min="5632" max="5632" width="32.42578125" customWidth="1"/>
    <col min="5633" max="5633" width="19.85546875" customWidth="1"/>
    <col min="5634" max="5634" width="14.42578125" customWidth="1"/>
    <col min="5635" max="5635" width="15.42578125" customWidth="1"/>
    <col min="5636" max="5636" width="12.42578125" customWidth="1"/>
    <col min="5637" max="5637" width="12.5703125" customWidth="1"/>
    <col min="5638" max="5638" width="14.7109375" customWidth="1"/>
    <col min="5639" max="5639" width="16.28515625" customWidth="1"/>
    <col min="5640" max="5640" width="11.85546875" customWidth="1"/>
    <col min="5641" max="5641" width="15.42578125" customWidth="1"/>
    <col min="5642" max="5642" width="14.85546875" customWidth="1"/>
    <col min="5888" max="5888" width="32.42578125" customWidth="1"/>
    <col min="5889" max="5889" width="19.85546875" customWidth="1"/>
    <col min="5890" max="5890" width="14.42578125" customWidth="1"/>
    <col min="5891" max="5891" width="15.42578125" customWidth="1"/>
    <col min="5892" max="5892" width="12.42578125" customWidth="1"/>
    <col min="5893" max="5893" width="12.5703125" customWidth="1"/>
    <col min="5894" max="5894" width="14.7109375" customWidth="1"/>
    <col min="5895" max="5895" width="16.28515625" customWidth="1"/>
    <col min="5896" max="5896" width="11.85546875" customWidth="1"/>
    <col min="5897" max="5897" width="15.42578125" customWidth="1"/>
    <col min="5898" max="5898" width="14.85546875" customWidth="1"/>
    <col min="6144" max="6144" width="32.42578125" customWidth="1"/>
    <col min="6145" max="6145" width="19.85546875" customWidth="1"/>
    <col min="6146" max="6146" width="14.42578125" customWidth="1"/>
    <col min="6147" max="6147" width="15.42578125" customWidth="1"/>
    <col min="6148" max="6148" width="12.42578125" customWidth="1"/>
    <col min="6149" max="6149" width="12.5703125" customWidth="1"/>
    <col min="6150" max="6150" width="14.7109375" customWidth="1"/>
    <col min="6151" max="6151" width="16.28515625" customWidth="1"/>
    <col min="6152" max="6152" width="11.85546875" customWidth="1"/>
    <col min="6153" max="6153" width="15.42578125" customWidth="1"/>
    <col min="6154" max="6154" width="14.85546875" customWidth="1"/>
    <col min="6400" max="6400" width="32.42578125" customWidth="1"/>
    <col min="6401" max="6401" width="19.85546875" customWidth="1"/>
    <col min="6402" max="6402" width="14.42578125" customWidth="1"/>
    <col min="6403" max="6403" width="15.42578125" customWidth="1"/>
    <col min="6404" max="6404" width="12.42578125" customWidth="1"/>
    <col min="6405" max="6405" width="12.5703125" customWidth="1"/>
    <col min="6406" max="6406" width="14.7109375" customWidth="1"/>
    <col min="6407" max="6407" width="16.28515625" customWidth="1"/>
    <col min="6408" max="6408" width="11.85546875" customWidth="1"/>
    <col min="6409" max="6409" width="15.42578125" customWidth="1"/>
    <col min="6410" max="6410" width="14.85546875" customWidth="1"/>
    <col min="6656" max="6656" width="32.42578125" customWidth="1"/>
    <col min="6657" max="6657" width="19.85546875" customWidth="1"/>
    <col min="6658" max="6658" width="14.42578125" customWidth="1"/>
    <col min="6659" max="6659" width="15.42578125" customWidth="1"/>
    <col min="6660" max="6660" width="12.42578125" customWidth="1"/>
    <col min="6661" max="6661" width="12.5703125" customWidth="1"/>
    <col min="6662" max="6662" width="14.7109375" customWidth="1"/>
    <col min="6663" max="6663" width="16.28515625" customWidth="1"/>
    <col min="6664" max="6664" width="11.85546875" customWidth="1"/>
    <col min="6665" max="6665" width="15.42578125" customWidth="1"/>
    <col min="6666" max="6666" width="14.85546875" customWidth="1"/>
    <col min="6912" max="6912" width="32.42578125" customWidth="1"/>
    <col min="6913" max="6913" width="19.85546875" customWidth="1"/>
    <col min="6914" max="6914" width="14.42578125" customWidth="1"/>
    <col min="6915" max="6915" width="15.42578125" customWidth="1"/>
    <col min="6916" max="6916" width="12.42578125" customWidth="1"/>
    <col min="6917" max="6917" width="12.5703125" customWidth="1"/>
    <col min="6918" max="6918" width="14.7109375" customWidth="1"/>
    <col min="6919" max="6919" width="16.28515625" customWidth="1"/>
    <col min="6920" max="6920" width="11.85546875" customWidth="1"/>
    <col min="6921" max="6921" width="15.42578125" customWidth="1"/>
    <col min="6922" max="6922" width="14.85546875" customWidth="1"/>
    <col min="7168" max="7168" width="32.42578125" customWidth="1"/>
    <col min="7169" max="7169" width="19.85546875" customWidth="1"/>
    <col min="7170" max="7170" width="14.42578125" customWidth="1"/>
    <col min="7171" max="7171" width="15.42578125" customWidth="1"/>
    <col min="7172" max="7172" width="12.42578125" customWidth="1"/>
    <col min="7173" max="7173" width="12.5703125" customWidth="1"/>
    <col min="7174" max="7174" width="14.7109375" customWidth="1"/>
    <col min="7175" max="7175" width="16.28515625" customWidth="1"/>
    <col min="7176" max="7176" width="11.85546875" customWidth="1"/>
    <col min="7177" max="7177" width="15.42578125" customWidth="1"/>
    <col min="7178" max="7178" width="14.85546875" customWidth="1"/>
    <col min="7424" max="7424" width="32.42578125" customWidth="1"/>
    <col min="7425" max="7425" width="19.85546875" customWidth="1"/>
    <col min="7426" max="7426" width="14.42578125" customWidth="1"/>
    <col min="7427" max="7427" width="15.42578125" customWidth="1"/>
    <col min="7428" max="7428" width="12.42578125" customWidth="1"/>
    <col min="7429" max="7429" width="12.5703125" customWidth="1"/>
    <col min="7430" max="7430" width="14.7109375" customWidth="1"/>
    <col min="7431" max="7431" width="16.28515625" customWidth="1"/>
    <col min="7432" max="7432" width="11.85546875" customWidth="1"/>
    <col min="7433" max="7433" width="15.42578125" customWidth="1"/>
    <col min="7434" max="7434" width="14.85546875" customWidth="1"/>
    <col min="7680" max="7680" width="32.42578125" customWidth="1"/>
    <col min="7681" max="7681" width="19.85546875" customWidth="1"/>
    <col min="7682" max="7682" width="14.42578125" customWidth="1"/>
    <col min="7683" max="7683" width="15.42578125" customWidth="1"/>
    <col min="7684" max="7684" width="12.42578125" customWidth="1"/>
    <col min="7685" max="7685" width="12.5703125" customWidth="1"/>
    <col min="7686" max="7686" width="14.7109375" customWidth="1"/>
    <col min="7687" max="7687" width="16.28515625" customWidth="1"/>
    <col min="7688" max="7688" width="11.85546875" customWidth="1"/>
    <col min="7689" max="7689" width="15.42578125" customWidth="1"/>
    <col min="7690" max="7690" width="14.85546875" customWidth="1"/>
    <col min="7936" max="7936" width="32.42578125" customWidth="1"/>
    <col min="7937" max="7937" width="19.85546875" customWidth="1"/>
    <col min="7938" max="7938" width="14.42578125" customWidth="1"/>
    <col min="7939" max="7939" width="15.42578125" customWidth="1"/>
    <col min="7940" max="7940" width="12.42578125" customWidth="1"/>
    <col min="7941" max="7941" width="12.5703125" customWidth="1"/>
    <col min="7942" max="7942" width="14.7109375" customWidth="1"/>
    <col min="7943" max="7943" width="16.28515625" customWidth="1"/>
    <col min="7944" max="7944" width="11.85546875" customWidth="1"/>
    <col min="7945" max="7945" width="15.42578125" customWidth="1"/>
    <col min="7946" max="7946" width="14.85546875" customWidth="1"/>
    <col min="8192" max="8192" width="32.42578125" customWidth="1"/>
    <col min="8193" max="8193" width="19.85546875" customWidth="1"/>
    <col min="8194" max="8194" width="14.42578125" customWidth="1"/>
    <col min="8195" max="8195" width="15.42578125" customWidth="1"/>
    <col min="8196" max="8196" width="12.42578125" customWidth="1"/>
    <col min="8197" max="8197" width="12.5703125" customWidth="1"/>
    <col min="8198" max="8198" width="14.7109375" customWidth="1"/>
    <col min="8199" max="8199" width="16.28515625" customWidth="1"/>
    <col min="8200" max="8200" width="11.85546875" customWidth="1"/>
    <col min="8201" max="8201" width="15.42578125" customWidth="1"/>
    <col min="8202" max="8202" width="14.85546875" customWidth="1"/>
    <col min="8448" max="8448" width="32.42578125" customWidth="1"/>
    <col min="8449" max="8449" width="19.85546875" customWidth="1"/>
    <col min="8450" max="8450" width="14.42578125" customWidth="1"/>
    <col min="8451" max="8451" width="15.42578125" customWidth="1"/>
    <col min="8452" max="8452" width="12.42578125" customWidth="1"/>
    <col min="8453" max="8453" width="12.5703125" customWidth="1"/>
    <col min="8454" max="8454" width="14.7109375" customWidth="1"/>
    <col min="8455" max="8455" width="16.28515625" customWidth="1"/>
    <col min="8456" max="8456" width="11.85546875" customWidth="1"/>
    <col min="8457" max="8457" width="15.42578125" customWidth="1"/>
    <col min="8458" max="8458" width="14.85546875" customWidth="1"/>
    <col min="8704" max="8704" width="32.42578125" customWidth="1"/>
    <col min="8705" max="8705" width="19.85546875" customWidth="1"/>
    <col min="8706" max="8706" width="14.42578125" customWidth="1"/>
    <col min="8707" max="8707" width="15.42578125" customWidth="1"/>
    <col min="8708" max="8708" width="12.42578125" customWidth="1"/>
    <col min="8709" max="8709" width="12.5703125" customWidth="1"/>
    <col min="8710" max="8710" width="14.7109375" customWidth="1"/>
    <col min="8711" max="8711" width="16.28515625" customWidth="1"/>
    <col min="8712" max="8712" width="11.85546875" customWidth="1"/>
    <col min="8713" max="8713" width="15.42578125" customWidth="1"/>
    <col min="8714" max="8714" width="14.85546875" customWidth="1"/>
    <col min="8960" max="8960" width="32.42578125" customWidth="1"/>
    <col min="8961" max="8961" width="19.85546875" customWidth="1"/>
    <col min="8962" max="8962" width="14.42578125" customWidth="1"/>
    <col min="8963" max="8963" width="15.42578125" customWidth="1"/>
    <col min="8964" max="8964" width="12.42578125" customWidth="1"/>
    <col min="8965" max="8965" width="12.5703125" customWidth="1"/>
    <col min="8966" max="8966" width="14.7109375" customWidth="1"/>
    <col min="8967" max="8967" width="16.28515625" customWidth="1"/>
    <col min="8968" max="8968" width="11.85546875" customWidth="1"/>
    <col min="8969" max="8969" width="15.42578125" customWidth="1"/>
    <col min="8970" max="8970" width="14.85546875" customWidth="1"/>
    <col min="9216" max="9216" width="32.42578125" customWidth="1"/>
    <col min="9217" max="9217" width="19.85546875" customWidth="1"/>
    <col min="9218" max="9218" width="14.42578125" customWidth="1"/>
    <col min="9219" max="9219" width="15.42578125" customWidth="1"/>
    <col min="9220" max="9220" width="12.42578125" customWidth="1"/>
    <col min="9221" max="9221" width="12.5703125" customWidth="1"/>
    <col min="9222" max="9222" width="14.7109375" customWidth="1"/>
    <col min="9223" max="9223" width="16.28515625" customWidth="1"/>
    <col min="9224" max="9224" width="11.85546875" customWidth="1"/>
    <col min="9225" max="9225" width="15.42578125" customWidth="1"/>
    <col min="9226" max="9226" width="14.85546875" customWidth="1"/>
    <col min="9472" max="9472" width="32.42578125" customWidth="1"/>
    <col min="9473" max="9473" width="19.85546875" customWidth="1"/>
    <col min="9474" max="9474" width="14.42578125" customWidth="1"/>
    <col min="9475" max="9475" width="15.42578125" customWidth="1"/>
    <col min="9476" max="9476" width="12.42578125" customWidth="1"/>
    <col min="9477" max="9477" width="12.5703125" customWidth="1"/>
    <col min="9478" max="9478" width="14.7109375" customWidth="1"/>
    <col min="9479" max="9479" width="16.28515625" customWidth="1"/>
    <col min="9480" max="9480" width="11.85546875" customWidth="1"/>
    <col min="9481" max="9481" width="15.42578125" customWidth="1"/>
    <col min="9482" max="9482" width="14.85546875" customWidth="1"/>
    <col min="9728" max="9728" width="32.42578125" customWidth="1"/>
    <col min="9729" max="9729" width="19.85546875" customWidth="1"/>
    <col min="9730" max="9730" width="14.42578125" customWidth="1"/>
    <col min="9731" max="9731" width="15.42578125" customWidth="1"/>
    <col min="9732" max="9732" width="12.42578125" customWidth="1"/>
    <col min="9733" max="9733" width="12.5703125" customWidth="1"/>
    <col min="9734" max="9734" width="14.7109375" customWidth="1"/>
    <col min="9735" max="9735" width="16.28515625" customWidth="1"/>
    <col min="9736" max="9736" width="11.85546875" customWidth="1"/>
    <col min="9737" max="9737" width="15.42578125" customWidth="1"/>
    <col min="9738" max="9738" width="14.85546875" customWidth="1"/>
    <col min="9984" max="9984" width="32.42578125" customWidth="1"/>
    <col min="9985" max="9985" width="19.85546875" customWidth="1"/>
    <col min="9986" max="9986" width="14.42578125" customWidth="1"/>
    <col min="9987" max="9987" width="15.42578125" customWidth="1"/>
    <col min="9988" max="9988" width="12.42578125" customWidth="1"/>
    <col min="9989" max="9989" width="12.5703125" customWidth="1"/>
    <col min="9990" max="9990" width="14.7109375" customWidth="1"/>
    <col min="9991" max="9991" width="16.28515625" customWidth="1"/>
    <col min="9992" max="9992" width="11.85546875" customWidth="1"/>
    <col min="9993" max="9993" width="15.42578125" customWidth="1"/>
    <col min="9994" max="9994" width="14.85546875" customWidth="1"/>
    <col min="10240" max="10240" width="32.42578125" customWidth="1"/>
    <col min="10241" max="10241" width="19.85546875" customWidth="1"/>
    <col min="10242" max="10242" width="14.42578125" customWidth="1"/>
    <col min="10243" max="10243" width="15.42578125" customWidth="1"/>
    <col min="10244" max="10244" width="12.42578125" customWidth="1"/>
    <col min="10245" max="10245" width="12.5703125" customWidth="1"/>
    <col min="10246" max="10246" width="14.7109375" customWidth="1"/>
    <col min="10247" max="10247" width="16.28515625" customWidth="1"/>
    <col min="10248" max="10248" width="11.85546875" customWidth="1"/>
    <col min="10249" max="10249" width="15.42578125" customWidth="1"/>
    <col min="10250" max="10250" width="14.85546875" customWidth="1"/>
    <col min="10496" max="10496" width="32.42578125" customWidth="1"/>
    <col min="10497" max="10497" width="19.85546875" customWidth="1"/>
    <col min="10498" max="10498" width="14.42578125" customWidth="1"/>
    <col min="10499" max="10499" width="15.42578125" customWidth="1"/>
    <col min="10500" max="10500" width="12.42578125" customWidth="1"/>
    <col min="10501" max="10501" width="12.5703125" customWidth="1"/>
    <col min="10502" max="10502" width="14.7109375" customWidth="1"/>
    <col min="10503" max="10503" width="16.28515625" customWidth="1"/>
    <col min="10504" max="10504" width="11.85546875" customWidth="1"/>
    <col min="10505" max="10505" width="15.42578125" customWidth="1"/>
    <col min="10506" max="10506" width="14.85546875" customWidth="1"/>
    <col min="10752" max="10752" width="32.42578125" customWidth="1"/>
    <col min="10753" max="10753" width="19.85546875" customWidth="1"/>
    <col min="10754" max="10754" width="14.42578125" customWidth="1"/>
    <col min="10755" max="10755" width="15.42578125" customWidth="1"/>
    <col min="10756" max="10756" width="12.42578125" customWidth="1"/>
    <col min="10757" max="10757" width="12.5703125" customWidth="1"/>
    <col min="10758" max="10758" width="14.7109375" customWidth="1"/>
    <col min="10759" max="10759" width="16.28515625" customWidth="1"/>
    <col min="10760" max="10760" width="11.85546875" customWidth="1"/>
    <col min="10761" max="10761" width="15.42578125" customWidth="1"/>
    <col min="10762" max="10762" width="14.85546875" customWidth="1"/>
    <col min="11008" max="11008" width="32.42578125" customWidth="1"/>
    <col min="11009" max="11009" width="19.85546875" customWidth="1"/>
    <col min="11010" max="11010" width="14.42578125" customWidth="1"/>
    <col min="11011" max="11011" width="15.42578125" customWidth="1"/>
    <col min="11012" max="11012" width="12.42578125" customWidth="1"/>
    <col min="11013" max="11013" width="12.5703125" customWidth="1"/>
    <col min="11014" max="11014" width="14.7109375" customWidth="1"/>
    <col min="11015" max="11015" width="16.28515625" customWidth="1"/>
    <col min="11016" max="11016" width="11.85546875" customWidth="1"/>
    <col min="11017" max="11017" width="15.42578125" customWidth="1"/>
    <col min="11018" max="11018" width="14.85546875" customWidth="1"/>
    <col min="11264" max="11264" width="32.42578125" customWidth="1"/>
    <col min="11265" max="11265" width="19.85546875" customWidth="1"/>
    <col min="11266" max="11266" width="14.42578125" customWidth="1"/>
    <col min="11267" max="11267" width="15.42578125" customWidth="1"/>
    <col min="11268" max="11268" width="12.42578125" customWidth="1"/>
    <col min="11269" max="11269" width="12.5703125" customWidth="1"/>
    <col min="11270" max="11270" width="14.7109375" customWidth="1"/>
    <col min="11271" max="11271" width="16.28515625" customWidth="1"/>
    <col min="11272" max="11272" width="11.85546875" customWidth="1"/>
    <col min="11273" max="11273" width="15.42578125" customWidth="1"/>
    <col min="11274" max="11274" width="14.85546875" customWidth="1"/>
    <col min="11520" max="11520" width="32.42578125" customWidth="1"/>
    <col min="11521" max="11521" width="19.85546875" customWidth="1"/>
    <col min="11522" max="11522" width="14.42578125" customWidth="1"/>
    <col min="11523" max="11523" width="15.42578125" customWidth="1"/>
    <col min="11524" max="11524" width="12.42578125" customWidth="1"/>
    <col min="11525" max="11525" width="12.5703125" customWidth="1"/>
    <col min="11526" max="11526" width="14.7109375" customWidth="1"/>
    <col min="11527" max="11527" width="16.28515625" customWidth="1"/>
    <col min="11528" max="11528" width="11.85546875" customWidth="1"/>
    <col min="11529" max="11529" width="15.42578125" customWidth="1"/>
    <col min="11530" max="11530" width="14.85546875" customWidth="1"/>
    <col min="11776" max="11776" width="32.42578125" customWidth="1"/>
    <col min="11777" max="11777" width="19.85546875" customWidth="1"/>
    <col min="11778" max="11778" width="14.42578125" customWidth="1"/>
    <col min="11779" max="11779" width="15.42578125" customWidth="1"/>
    <col min="11780" max="11780" width="12.42578125" customWidth="1"/>
    <col min="11781" max="11781" width="12.5703125" customWidth="1"/>
    <col min="11782" max="11782" width="14.7109375" customWidth="1"/>
    <col min="11783" max="11783" width="16.28515625" customWidth="1"/>
    <col min="11784" max="11784" width="11.85546875" customWidth="1"/>
    <col min="11785" max="11785" width="15.42578125" customWidth="1"/>
    <col min="11786" max="11786" width="14.85546875" customWidth="1"/>
    <col min="12032" max="12032" width="32.42578125" customWidth="1"/>
    <col min="12033" max="12033" width="19.85546875" customWidth="1"/>
    <col min="12034" max="12034" width="14.42578125" customWidth="1"/>
    <col min="12035" max="12035" width="15.42578125" customWidth="1"/>
    <col min="12036" max="12036" width="12.42578125" customWidth="1"/>
    <col min="12037" max="12037" width="12.5703125" customWidth="1"/>
    <col min="12038" max="12038" width="14.7109375" customWidth="1"/>
    <col min="12039" max="12039" width="16.28515625" customWidth="1"/>
    <col min="12040" max="12040" width="11.85546875" customWidth="1"/>
    <col min="12041" max="12041" width="15.42578125" customWidth="1"/>
    <col min="12042" max="12042" width="14.85546875" customWidth="1"/>
    <col min="12288" max="12288" width="32.42578125" customWidth="1"/>
    <col min="12289" max="12289" width="19.85546875" customWidth="1"/>
    <col min="12290" max="12290" width="14.42578125" customWidth="1"/>
    <col min="12291" max="12291" width="15.42578125" customWidth="1"/>
    <col min="12292" max="12292" width="12.42578125" customWidth="1"/>
    <col min="12293" max="12293" width="12.5703125" customWidth="1"/>
    <col min="12294" max="12294" width="14.7109375" customWidth="1"/>
    <col min="12295" max="12295" width="16.28515625" customWidth="1"/>
    <col min="12296" max="12296" width="11.85546875" customWidth="1"/>
    <col min="12297" max="12297" width="15.42578125" customWidth="1"/>
    <col min="12298" max="12298" width="14.85546875" customWidth="1"/>
    <col min="12544" max="12544" width="32.42578125" customWidth="1"/>
    <col min="12545" max="12545" width="19.85546875" customWidth="1"/>
    <col min="12546" max="12546" width="14.42578125" customWidth="1"/>
    <col min="12547" max="12547" width="15.42578125" customWidth="1"/>
    <col min="12548" max="12548" width="12.42578125" customWidth="1"/>
    <col min="12549" max="12549" width="12.5703125" customWidth="1"/>
    <col min="12550" max="12550" width="14.7109375" customWidth="1"/>
    <col min="12551" max="12551" width="16.28515625" customWidth="1"/>
    <col min="12552" max="12552" width="11.85546875" customWidth="1"/>
    <col min="12553" max="12553" width="15.42578125" customWidth="1"/>
    <col min="12554" max="12554" width="14.85546875" customWidth="1"/>
    <col min="12800" max="12800" width="32.42578125" customWidth="1"/>
    <col min="12801" max="12801" width="19.85546875" customWidth="1"/>
    <col min="12802" max="12802" width="14.42578125" customWidth="1"/>
    <col min="12803" max="12803" width="15.42578125" customWidth="1"/>
    <col min="12804" max="12804" width="12.42578125" customWidth="1"/>
    <col min="12805" max="12805" width="12.5703125" customWidth="1"/>
    <col min="12806" max="12806" width="14.7109375" customWidth="1"/>
    <col min="12807" max="12807" width="16.28515625" customWidth="1"/>
    <col min="12808" max="12808" width="11.85546875" customWidth="1"/>
    <col min="12809" max="12809" width="15.42578125" customWidth="1"/>
    <col min="12810" max="12810" width="14.85546875" customWidth="1"/>
    <col min="13056" max="13056" width="32.42578125" customWidth="1"/>
    <col min="13057" max="13057" width="19.85546875" customWidth="1"/>
    <col min="13058" max="13058" width="14.42578125" customWidth="1"/>
    <col min="13059" max="13059" width="15.42578125" customWidth="1"/>
    <col min="13060" max="13060" width="12.42578125" customWidth="1"/>
    <col min="13061" max="13061" width="12.5703125" customWidth="1"/>
    <col min="13062" max="13062" width="14.7109375" customWidth="1"/>
    <col min="13063" max="13063" width="16.28515625" customWidth="1"/>
    <col min="13064" max="13064" width="11.85546875" customWidth="1"/>
    <col min="13065" max="13065" width="15.42578125" customWidth="1"/>
    <col min="13066" max="13066" width="14.85546875" customWidth="1"/>
    <col min="13312" max="13312" width="32.42578125" customWidth="1"/>
    <col min="13313" max="13313" width="19.85546875" customWidth="1"/>
    <col min="13314" max="13314" width="14.42578125" customWidth="1"/>
    <col min="13315" max="13315" width="15.42578125" customWidth="1"/>
    <col min="13316" max="13316" width="12.42578125" customWidth="1"/>
    <col min="13317" max="13317" width="12.5703125" customWidth="1"/>
    <col min="13318" max="13318" width="14.7109375" customWidth="1"/>
    <col min="13319" max="13319" width="16.28515625" customWidth="1"/>
    <col min="13320" max="13320" width="11.85546875" customWidth="1"/>
    <col min="13321" max="13321" width="15.42578125" customWidth="1"/>
    <col min="13322" max="13322" width="14.85546875" customWidth="1"/>
    <col min="13568" max="13568" width="32.42578125" customWidth="1"/>
    <col min="13569" max="13569" width="19.85546875" customWidth="1"/>
    <col min="13570" max="13570" width="14.42578125" customWidth="1"/>
    <col min="13571" max="13571" width="15.42578125" customWidth="1"/>
    <col min="13572" max="13572" width="12.42578125" customWidth="1"/>
    <col min="13573" max="13573" width="12.5703125" customWidth="1"/>
    <col min="13574" max="13574" width="14.7109375" customWidth="1"/>
    <col min="13575" max="13575" width="16.28515625" customWidth="1"/>
    <col min="13576" max="13576" width="11.85546875" customWidth="1"/>
    <col min="13577" max="13577" width="15.42578125" customWidth="1"/>
    <col min="13578" max="13578" width="14.85546875" customWidth="1"/>
    <col min="13824" max="13824" width="32.42578125" customWidth="1"/>
    <col min="13825" max="13825" width="19.85546875" customWidth="1"/>
    <col min="13826" max="13826" width="14.42578125" customWidth="1"/>
    <col min="13827" max="13827" width="15.42578125" customWidth="1"/>
    <col min="13828" max="13828" width="12.42578125" customWidth="1"/>
    <col min="13829" max="13829" width="12.5703125" customWidth="1"/>
    <col min="13830" max="13830" width="14.7109375" customWidth="1"/>
    <col min="13831" max="13831" width="16.28515625" customWidth="1"/>
    <col min="13832" max="13832" width="11.85546875" customWidth="1"/>
    <col min="13833" max="13833" width="15.42578125" customWidth="1"/>
    <col min="13834" max="13834" width="14.85546875" customWidth="1"/>
    <col min="14080" max="14080" width="32.42578125" customWidth="1"/>
    <col min="14081" max="14081" width="19.85546875" customWidth="1"/>
    <col min="14082" max="14082" width="14.42578125" customWidth="1"/>
    <col min="14083" max="14083" width="15.42578125" customWidth="1"/>
    <col min="14084" max="14084" width="12.42578125" customWidth="1"/>
    <col min="14085" max="14085" width="12.5703125" customWidth="1"/>
    <col min="14086" max="14086" width="14.7109375" customWidth="1"/>
    <col min="14087" max="14087" width="16.28515625" customWidth="1"/>
    <col min="14088" max="14088" width="11.85546875" customWidth="1"/>
    <col min="14089" max="14089" width="15.42578125" customWidth="1"/>
    <col min="14090" max="14090" width="14.85546875" customWidth="1"/>
    <col min="14336" max="14336" width="32.42578125" customWidth="1"/>
    <col min="14337" max="14337" width="19.85546875" customWidth="1"/>
    <col min="14338" max="14338" width="14.42578125" customWidth="1"/>
    <col min="14339" max="14339" width="15.42578125" customWidth="1"/>
    <col min="14340" max="14340" width="12.42578125" customWidth="1"/>
    <col min="14341" max="14341" width="12.5703125" customWidth="1"/>
    <col min="14342" max="14342" width="14.7109375" customWidth="1"/>
    <col min="14343" max="14343" width="16.28515625" customWidth="1"/>
    <col min="14344" max="14344" width="11.85546875" customWidth="1"/>
    <col min="14345" max="14345" width="15.42578125" customWidth="1"/>
    <col min="14346" max="14346" width="14.85546875" customWidth="1"/>
    <col min="14592" max="14592" width="32.42578125" customWidth="1"/>
    <col min="14593" max="14593" width="19.85546875" customWidth="1"/>
    <col min="14594" max="14594" width="14.42578125" customWidth="1"/>
    <col min="14595" max="14595" width="15.42578125" customWidth="1"/>
    <col min="14596" max="14596" width="12.42578125" customWidth="1"/>
    <col min="14597" max="14597" width="12.5703125" customWidth="1"/>
    <col min="14598" max="14598" width="14.7109375" customWidth="1"/>
    <col min="14599" max="14599" width="16.28515625" customWidth="1"/>
    <col min="14600" max="14600" width="11.85546875" customWidth="1"/>
    <col min="14601" max="14601" width="15.42578125" customWidth="1"/>
    <col min="14602" max="14602" width="14.85546875" customWidth="1"/>
    <col min="14848" max="14848" width="32.42578125" customWidth="1"/>
    <col min="14849" max="14849" width="19.85546875" customWidth="1"/>
    <col min="14850" max="14850" width="14.42578125" customWidth="1"/>
    <col min="14851" max="14851" width="15.42578125" customWidth="1"/>
    <col min="14852" max="14852" width="12.42578125" customWidth="1"/>
    <col min="14853" max="14853" width="12.5703125" customWidth="1"/>
    <col min="14854" max="14854" width="14.7109375" customWidth="1"/>
    <col min="14855" max="14855" width="16.28515625" customWidth="1"/>
    <col min="14856" max="14856" width="11.85546875" customWidth="1"/>
    <col min="14857" max="14857" width="15.42578125" customWidth="1"/>
    <col min="14858" max="14858" width="14.85546875" customWidth="1"/>
    <col min="15104" max="15104" width="32.42578125" customWidth="1"/>
    <col min="15105" max="15105" width="19.85546875" customWidth="1"/>
    <col min="15106" max="15106" width="14.42578125" customWidth="1"/>
    <col min="15107" max="15107" width="15.42578125" customWidth="1"/>
    <col min="15108" max="15108" width="12.42578125" customWidth="1"/>
    <col min="15109" max="15109" width="12.5703125" customWidth="1"/>
    <col min="15110" max="15110" width="14.7109375" customWidth="1"/>
    <col min="15111" max="15111" width="16.28515625" customWidth="1"/>
    <col min="15112" max="15112" width="11.85546875" customWidth="1"/>
    <col min="15113" max="15113" width="15.42578125" customWidth="1"/>
    <col min="15114" max="15114" width="14.85546875" customWidth="1"/>
    <col min="15360" max="15360" width="32.42578125" customWidth="1"/>
    <col min="15361" max="15361" width="19.85546875" customWidth="1"/>
    <col min="15362" max="15362" width="14.42578125" customWidth="1"/>
    <col min="15363" max="15363" width="15.42578125" customWidth="1"/>
    <col min="15364" max="15364" width="12.42578125" customWidth="1"/>
    <col min="15365" max="15365" width="12.5703125" customWidth="1"/>
    <col min="15366" max="15366" width="14.7109375" customWidth="1"/>
    <col min="15367" max="15367" width="16.28515625" customWidth="1"/>
    <col min="15368" max="15368" width="11.85546875" customWidth="1"/>
    <col min="15369" max="15369" width="15.42578125" customWidth="1"/>
    <col min="15370" max="15370" width="14.85546875" customWidth="1"/>
    <col min="15616" max="15616" width="32.42578125" customWidth="1"/>
    <col min="15617" max="15617" width="19.85546875" customWidth="1"/>
    <col min="15618" max="15618" width="14.42578125" customWidth="1"/>
    <col min="15619" max="15619" width="15.42578125" customWidth="1"/>
    <col min="15620" max="15620" width="12.42578125" customWidth="1"/>
    <col min="15621" max="15621" width="12.5703125" customWidth="1"/>
    <col min="15622" max="15622" width="14.7109375" customWidth="1"/>
    <col min="15623" max="15623" width="16.28515625" customWidth="1"/>
    <col min="15624" max="15624" width="11.85546875" customWidth="1"/>
    <col min="15625" max="15625" width="15.42578125" customWidth="1"/>
    <col min="15626" max="15626" width="14.85546875" customWidth="1"/>
    <col min="15872" max="15872" width="32.42578125" customWidth="1"/>
    <col min="15873" max="15873" width="19.85546875" customWidth="1"/>
    <col min="15874" max="15874" width="14.42578125" customWidth="1"/>
    <col min="15875" max="15875" width="15.42578125" customWidth="1"/>
    <col min="15876" max="15876" width="12.42578125" customWidth="1"/>
    <col min="15877" max="15877" width="12.5703125" customWidth="1"/>
    <col min="15878" max="15878" width="14.7109375" customWidth="1"/>
    <col min="15879" max="15879" width="16.28515625" customWidth="1"/>
    <col min="15880" max="15880" width="11.85546875" customWidth="1"/>
    <col min="15881" max="15881" width="15.42578125" customWidth="1"/>
    <col min="15882" max="15882" width="14.85546875" customWidth="1"/>
    <col min="16128" max="16128" width="32.42578125" customWidth="1"/>
    <col min="16129" max="16129" width="19.85546875" customWidth="1"/>
    <col min="16130" max="16130" width="14.42578125" customWidth="1"/>
    <col min="16131" max="16131" width="15.42578125" customWidth="1"/>
    <col min="16132" max="16132" width="12.42578125" customWidth="1"/>
    <col min="16133" max="16133" width="12.5703125" customWidth="1"/>
    <col min="16134" max="16134" width="14.7109375" customWidth="1"/>
    <col min="16135" max="16135" width="16.28515625" customWidth="1"/>
    <col min="16136" max="16136" width="11.85546875" customWidth="1"/>
    <col min="16137" max="16137" width="15.42578125" customWidth="1"/>
    <col min="16138" max="16138" width="14.85546875" customWidth="1"/>
  </cols>
  <sheetData>
    <row r="3" spans="1:11" ht="16.5" x14ac:dyDescent="0.25">
      <c r="A3" s="37"/>
      <c r="B3" s="37"/>
      <c r="C3" s="37"/>
      <c r="D3" s="37"/>
      <c r="E3" s="37"/>
      <c r="F3" s="37"/>
      <c r="G3" s="37"/>
      <c r="H3" s="136" t="s">
        <v>69</v>
      </c>
      <c r="I3" s="136"/>
    </row>
    <row r="4" spans="1:11" ht="18.75" x14ac:dyDescent="0.3">
      <c r="A4" s="137" t="s">
        <v>0</v>
      </c>
      <c r="B4" s="137"/>
      <c r="C4" s="137"/>
      <c r="D4" s="137"/>
      <c r="E4" s="137"/>
      <c r="F4" s="137"/>
      <c r="G4" s="137"/>
      <c r="H4" s="137"/>
      <c r="I4" s="137"/>
    </row>
    <row r="5" spans="1:11" ht="18.75" x14ac:dyDescent="0.3">
      <c r="A5" s="138" t="s">
        <v>120</v>
      </c>
      <c r="B5" s="139"/>
      <c r="C5" s="139"/>
      <c r="D5" s="139"/>
      <c r="E5" s="139"/>
      <c r="F5" s="139"/>
      <c r="G5" s="139"/>
      <c r="H5" s="139"/>
      <c r="I5" s="139"/>
    </row>
    <row r="6" spans="1:11" ht="18.75" x14ac:dyDescent="0.3">
      <c r="A6" s="138" t="s">
        <v>359</v>
      </c>
      <c r="B6" s="138"/>
      <c r="C6" s="138"/>
      <c r="D6" s="138"/>
      <c r="E6" s="138"/>
      <c r="F6" s="138"/>
      <c r="G6" s="138"/>
      <c r="H6" s="138"/>
      <c r="I6" s="83"/>
    </row>
    <row r="7" spans="1:11" x14ac:dyDescent="0.25">
      <c r="A7" s="1"/>
      <c r="B7" s="2"/>
      <c r="C7" s="2"/>
      <c r="D7" s="1"/>
      <c r="E7" s="1"/>
      <c r="F7" s="1"/>
      <c r="G7" s="3"/>
      <c r="H7" s="3"/>
      <c r="I7" s="49" t="s">
        <v>82</v>
      </c>
    </row>
    <row r="8" spans="1:11" ht="15" customHeight="1" x14ac:dyDescent="0.25">
      <c r="A8" s="130" t="s">
        <v>1</v>
      </c>
      <c r="B8" s="130" t="s">
        <v>2</v>
      </c>
      <c r="C8" s="130" t="s">
        <v>329</v>
      </c>
      <c r="D8" s="130" t="s">
        <v>336</v>
      </c>
      <c r="E8" s="130" t="s">
        <v>121</v>
      </c>
      <c r="F8" s="130" t="s">
        <v>345</v>
      </c>
      <c r="G8" s="122" t="s">
        <v>339</v>
      </c>
      <c r="H8" s="118" t="s">
        <v>346</v>
      </c>
      <c r="I8" s="119"/>
      <c r="J8" s="118" t="s">
        <v>337</v>
      </c>
      <c r="K8" s="119"/>
    </row>
    <row r="9" spans="1:11" ht="93" customHeight="1" x14ac:dyDescent="0.25">
      <c r="A9" s="140"/>
      <c r="B9" s="140"/>
      <c r="C9" s="132"/>
      <c r="D9" s="140"/>
      <c r="E9" s="140"/>
      <c r="F9" s="140"/>
      <c r="G9" s="124"/>
      <c r="H9" s="133"/>
      <c r="I9" s="134"/>
      <c r="J9" s="133"/>
      <c r="K9" s="134"/>
    </row>
    <row r="10" spans="1:11" x14ac:dyDescent="0.25">
      <c r="A10" s="81"/>
      <c r="B10" s="81"/>
      <c r="C10" s="96"/>
      <c r="D10" s="81"/>
      <c r="E10" s="81"/>
      <c r="F10" s="81"/>
      <c r="G10" s="80"/>
      <c r="H10" s="80" t="s">
        <v>5</v>
      </c>
      <c r="I10" s="80" t="s">
        <v>6</v>
      </c>
      <c r="J10" s="104" t="s">
        <v>5</v>
      </c>
      <c r="K10" s="105" t="s">
        <v>6</v>
      </c>
    </row>
    <row r="11" spans="1:11" x14ac:dyDescent="0.25">
      <c r="A11" s="81"/>
      <c r="B11" s="81"/>
      <c r="C11" s="90"/>
      <c r="D11" s="81"/>
      <c r="E11" s="81"/>
      <c r="F11" s="81"/>
      <c r="G11" s="80"/>
      <c r="H11" s="14"/>
      <c r="I11" s="14"/>
      <c r="J11" s="88"/>
      <c r="K11" s="88"/>
    </row>
    <row r="12" spans="1:11" ht="25.5" x14ac:dyDescent="0.25">
      <c r="A12" s="44">
        <v>1</v>
      </c>
      <c r="B12" s="44">
        <v>2</v>
      </c>
      <c r="C12" s="44">
        <v>3</v>
      </c>
      <c r="D12" s="44">
        <v>4</v>
      </c>
      <c r="E12" s="44">
        <v>5</v>
      </c>
      <c r="F12" s="44" t="s">
        <v>338</v>
      </c>
      <c r="G12" s="44">
        <v>7</v>
      </c>
      <c r="H12" s="44" t="s">
        <v>347</v>
      </c>
      <c r="I12" s="44" t="s">
        <v>348</v>
      </c>
      <c r="J12" s="106" t="s">
        <v>349</v>
      </c>
      <c r="K12" s="106" t="s">
        <v>350</v>
      </c>
    </row>
    <row r="13" spans="1:11" ht="29.25" x14ac:dyDescent="0.25">
      <c r="A13" s="15" t="s">
        <v>87</v>
      </c>
      <c r="B13" s="46"/>
      <c r="C13" s="39">
        <f>C14+C28+C36</f>
        <v>18104101.219999999</v>
      </c>
      <c r="D13" s="39">
        <f>D14+D28</f>
        <v>18492400</v>
      </c>
      <c r="E13" s="39">
        <f>E14+E28</f>
        <v>18492400</v>
      </c>
      <c r="F13" s="40">
        <f t="shared" ref="F13:F49" si="0">E13-D13</f>
        <v>0</v>
      </c>
      <c r="G13" s="39">
        <f>G14+G28+G36</f>
        <v>18585553</v>
      </c>
      <c r="H13" s="39">
        <f>G13-E13</f>
        <v>93153</v>
      </c>
      <c r="I13" s="39">
        <f>G13/E13*100</f>
        <v>100.50373667019966</v>
      </c>
      <c r="J13" s="111">
        <f>G13-C13</f>
        <v>481451.78000000119</v>
      </c>
      <c r="K13" s="112">
        <f>G13/C13*100</f>
        <v>102.65935201173164</v>
      </c>
    </row>
    <row r="14" spans="1:11" x14ac:dyDescent="0.25">
      <c r="A14" s="15" t="s">
        <v>89</v>
      </c>
      <c r="B14" s="46"/>
      <c r="C14" s="39">
        <f>C15+C19+C22+C26+C17</f>
        <v>10369110.779999999</v>
      </c>
      <c r="D14" s="39">
        <f>D15+D19+D22+D26+D17</f>
        <v>11404200</v>
      </c>
      <c r="E14" s="39">
        <f>E15+E19+E22+E26+E17</f>
        <v>11404200</v>
      </c>
      <c r="F14" s="40">
        <f t="shared" si="0"/>
        <v>0</v>
      </c>
      <c r="G14" s="39">
        <f>G15+G19+G22+G26+G17</f>
        <v>11413482.85</v>
      </c>
      <c r="H14" s="39">
        <f t="shared" ref="H14:H49" si="1">G14-E14</f>
        <v>9282.8499999996275</v>
      </c>
      <c r="I14" s="39">
        <f t="shared" ref="I14:I49" si="2">G14/E14*100</f>
        <v>100.08139851984356</v>
      </c>
      <c r="J14" s="109">
        <f t="shared" ref="J14:J49" si="3">G14-C14</f>
        <v>1044372.0700000003</v>
      </c>
      <c r="K14" s="110">
        <f t="shared" ref="K14:K49" si="4">G14/C14*100</f>
        <v>110.07195401957119</v>
      </c>
    </row>
    <row r="15" spans="1:11" s="45" customFormat="1" x14ac:dyDescent="0.25">
      <c r="A15" s="16" t="s">
        <v>40</v>
      </c>
      <c r="B15" s="17" t="s">
        <v>42</v>
      </c>
      <c r="C15" s="39">
        <f>C16</f>
        <v>6845053.3200000003</v>
      </c>
      <c r="D15" s="39">
        <f>D16</f>
        <v>7476000</v>
      </c>
      <c r="E15" s="39">
        <f>E16</f>
        <v>7476000</v>
      </c>
      <c r="F15" s="39">
        <f t="shared" si="0"/>
        <v>0</v>
      </c>
      <c r="G15" s="39">
        <f>G16</f>
        <v>7419733.6699999999</v>
      </c>
      <c r="H15" s="39">
        <f t="shared" si="1"/>
        <v>-56266.330000000075</v>
      </c>
      <c r="I15" s="39">
        <f t="shared" si="2"/>
        <v>99.247373863028358</v>
      </c>
      <c r="J15" s="111">
        <f t="shared" si="3"/>
        <v>574680.34999999963</v>
      </c>
      <c r="K15" s="112">
        <f t="shared" si="4"/>
        <v>108.39555695382077</v>
      </c>
    </row>
    <row r="16" spans="1:11" x14ac:dyDescent="0.25">
      <c r="A16" s="19" t="s">
        <v>41</v>
      </c>
      <c r="B16" s="17" t="s">
        <v>43</v>
      </c>
      <c r="C16" s="99">
        <v>6845053.3200000003</v>
      </c>
      <c r="D16" s="40">
        <v>7476000</v>
      </c>
      <c r="E16" s="40">
        <v>7476000</v>
      </c>
      <c r="F16" s="40">
        <f t="shared" si="0"/>
        <v>0</v>
      </c>
      <c r="G16" s="40">
        <v>7419733.6699999999</v>
      </c>
      <c r="H16" s="40">
        <f t="shared" si="1"/>
        <v>-56266.330000000075</v>
      </c>
      <c r="I16" s="40">
        <f t="shared" si="2"/>
        <v>99.247373863028358</v>
      </c>
      <c r="J16" s="109">
        <f t="shared" si="3"/>
        <v>574680.34999999963</v>
      </c>
      <c r="K16" s="110">
        <f t="shared" si="4"/>
        <v>108.39555695382077</v>
      </c>
    </row>
    <row r="17" spans="1:11" ht="39" x14ac:dyDescent="0.25">
      <c r="A17" s="16" t="s">
        <v>340</v>
      </c>
      <c r="B17" s="17" t="s">
        <v>342</v>
      </c>
      <c r="C17" s="99"/>
      <c r="D17" s="40">
        <f>D18</f>
        <v>740200</v>
      </c>
      <c r="E17" s="40">
        <f>E18</f>
        <v>740200</v>
      </c>
      <c r="F17" s="40">
        <f t="shared" si="0"/>
        <v>0</v>
      </c>
      <c r="G17" s="40">
        <f>G18</f>
        <v>752294.64</v>
      </c>
      <c r="H17" s="40"/>
      <c r="I17" s="40"/>
      <c r="J17" s="109">
        <f t="shared" si="3"/>
        <v>752294.64</v>
      </c>
      <c r="K17" s="110"/>
    </row>
    <row r="18" spans="1:11" ht="39" x14ac:dyDescent="0.25">
      <c r="A18" s="19" t="s">
        <v>341</v>
      </c>
      <c r="B18" s="17" t="s">
        <v>343</v>
      </c>
      <c r="C18" s="99"/>
      <c r="D18" s="40">
        <v>740200</v>
      </c>
      <c r="E18" s="40">
        <v>740200</v>
      </c>
      <c r="F18" s="40">
        <f t="shared" si="0"/>
        <v>0</v>
      </c>
      <c r="G18" s="40">
        <v>752294.64</v>
      </c>
      <c r="H18" s="40"/>
      <c r="I18" s="40"/>
      <c r="J18" s="109">
        <f t="shared" si="3"/>
        <v>752294.64</v>
      </c>
      <c r="K18" s="110"/>
    </row>
    <row r="19" spans="1:11" x14ac:dyDescent="0.25">
      <c r="A19" s="16" t="s">
        <v>44</v>
      </c>
      <c r="B19" s="17" t="s">
        <v>45</v>
      </c>
      <c r="C19" s="39">
        <f>C20+C21</f>
        <v>1403459.36</v>
      </c>
      <c r="D19" s="39">
        <f>D20+D21</f>
        <v>752000</v>
      </c>
      <c r="E19" s="39">
        <f>SUM(E20:E21)</f>
        <v>752000</v>
      </c>
      <c r="F19" s="40">
        <f t="shared" si="0"/>
        <v>0</v>
      </c>
      <c r="G19" s="39">
        <f>G20+G21</f>
        <v>764655.92</v>
      </c>
      <c r="H19" s="39">
        <f t="shared" si="1"/>
        <v>12655.920000000042</v>
      </c>
      <c r="I19" s="39">
        <f t="shared" si="2"/>
        <v>101.6829680851064</v>
      </c>
      <c r="J19" s="111">
        <f t="shared" si="3"/>
        <v>-638803.44000000006</v>
      </c>
      <c r="K19" s="112">
        <f t="shared" si="4"/>
        <v>54.483652451468203</v>
      </c>
    </row>
    <row r="20" spans="1:11" ht="39" x14ac:dyDescent="0.25">
      <c r="A20" s="19" t="s">
        <v>46</v>
      </c>
      <c r="B20" s="47" t="s">
        <v>47</v>
      </c>
      <c r="C20" s="99">
        <v>1403459.36</v>
      </c>
      <c r="D20" s="40">
        <v>750000</v>
      </c>
      <c r="E20" s="40">
        <v>750000</v>
      </c>
      <c r="F20" s="40">
        <f t="shared" si="0"/>
        <v>0</v>
      </c>
      <c r="G20" s="40">
        <v>763355.92</v>
      </c>
      <c r="H20" s="40">
        <f t="shared" si="1"/>
        <v>13355.920000000042</v>
      </c>
      <c r="I20" s="40">
        <f t="shared" si="2"/>
        <v>101.78078933333335</v>
      </c>
      <c r="J20" s="109">
        <f t="shared" si="3"/>
        <v>-640103.44000000006</v>
      </c>
      <c r="K20" s="110">
        <f t="shared" si="4"/>
        <v>54.391024190397644</v>
      </c>
    </row>
    <row r="21" spans="1:11" x14ac:dyDescent="0.25">
      <c r="A21" s="19" t="s">
        <v>71</v>
      </c>
      <c r="B21" s="47" t="s">
        <v>72</v>
      </c>
      <c r="C21" s="99"/>
      <c r="D21" s="40">
        <v>2000</v>
      </c>
      <c r="E21" s="40">
        <v>2000</v>
      </c>
      <c r="F21" s="40">
        <f t="shared" si="0"/>
        <v>0</v>
      </c>
      <c r="G21" s="40">
        <v>1300</v>
      </c>
      <c r="H21" s="40">
        <f t="shared" si="1"/>
        <v>-700</v>
      </c>
      <c r="I21" s="40"/>
      <c r="J21" s="109">
        <f t="shared" si="3"/>
        <v>1300</v>
      </c>
      <c r="K21" s="110"/>
    </row>
    <row r="22" spans="1:11" x14ac:dyDescent="0.25">
      <c r="A22" s="16" t="s">
        <v>48</v>
      </c>
      <c r="B22" s="18" t="s">
        <v>50</v>
      </c>
      <c r="C22" s="39">
        <f>SUM(C23:C25)</f>
        <v>1980564.73</v>
      </c>
      <c r="D22" s="39">
        <f>SUM(D23:D25)</f>
        <v>2320000</v>
      </c>
      <c r="E22" s="39">
        <f>SUM(E23:E25)</f>
        <v>2320000</v>
      </c>
      <c r="F22" s="40">
        <f t="shared" si="0"/>
        <v>0</v>
      </c>
      <c r="G22" s="39">
        <f>SUM(G23:G25)</f>
        <v>2386999.69</v>
      </c>
      <c r="H22" s="39">
        <f t="shared" si="1"/>
        <v>66999.689999999944</v>
      </c>
      <c r="I22" s="39">
        <f t="shared" si="2"/>
        <v>102.88791767241379</v>
      </c>
      <c r="J22" s="111">
        <f t="shared" si="3"/>
        <v>406434.95999999996</v>
      </c>
      <c r="K22" s="112">
        <f t="shared" si="4"/>
        <v>120.52116519312146</v>
      </c>
    </row>
    <row r="23" spans="1:11" x14ac:dyDescent="0.25">
      <c r="A23" s="19" t="s">
        <v>49</v>
      </c>
      <c r="B23" s="12" t="s">
        <v>55</v>
      </c>
      <c r="C23" s="100">
        <v>307597.21000000002</v>
      </c>
      <c r="D23" s="40">
        <v>400000</v>
      </c>
      <c r="E23" s="40">
        <v>400000</v>
      </c>
      <c r="F23" s="40">
        <f t="shared" si="0"/>
        <v>0</v>
      </c>
      <c r="G23" s="40">
        <v>389280.49</v>
      </c>
      <c r="H23" s="40">
        <f t="shared" si="1"/>
        <v>-10719.510000000009</v>
      </c>
      <c r="I23" s="40">
        <f t="shared" si="2"/>
        <v>97.320122499999997</v>
      </c>
      <c r="J23" s="109">
        <f t="shared" si="3"/>
        <v>81683.27999999997</v>
      </c>
      <c r="K23" s="110">
        <f t="shared" si="4"/>
        <v>126.55527337195286</v>
      </c>
    </row>
    <row r="24" spans="1:11" x14ac:dyDescent="0.25">
      <c r="A24" s="19" t="s">
        <v>51</v>
      </c>
      <c r="B24" s="12" t="s">
        <v>56</v>
      </c>
      <c r="C24" s="100">
        <v>502019.45</v>
      </c>
      <c r="D24" s="40">
        <v>620000</v>
      </c>
      <c r="E24" s="40">
        <v>620000</v>
      </c>
      <c r="F24" s="40">
        <f t="shared" si="0"/>
        <v>0</v>
      </c>
      <c r="G24" s="40">
        <v>634021.04</v>
      </c>
      <c r="H24" s="40">
        <f t="shared" si="1"/>
        <v>14021.040000000037</v>
      </c>
      <c r="I24" s="40">
        <f t="shared" si="2"/>
        <v>102.26145806451615</v>
      </c>
      <c r="J24" s="109">
        <f t="shared" si="3"/>
        <v>132001.59000000003</v>
      </c>
      <c r="K24" s="110">
        <f t="shared" si="4"/>
        <v>126.29411868404701</v>
      </c>
    </row>
    <row r="25" spans="1:11" x14ac:dyDescent="0.25">
      <c r="A25" s="19" t="s">
        <v>52</v>
      </c>
      <c r="B25" s="12" t="s">
        <v>57</v>
      </c>
      <c r="C25" s="100">
        <v>1170948.07</v>
      </c>
      <c r="D25" s="40">
        <v>1300000</v>
      </c>
      <c r="E25" s="40">
        <v>1300000</v>
      </c>
      <c r="F25" s="40">
        <f t="shared" si="0"/>
        <v>0</v>
      </c>
      <c r="G25" s="40">
        <v>1363698.16</v>
      </c>
      <c r="H25" s="40">
        <f t="shared" si="1"/>
        <v>63698.159999999916</v>
      </c>
      <c r="I25" s="40">
        <f t="shared" si="2"/>
        <v>104.89985846153846</v>
      </c>
      <c r="J25" s="109">
        <f t="shared" si="3"/>
        <v>192750.08999999985</v>
      </c>
      <c r="K25" s="110">
        <f t="shared" si="4"/>
        <v>116.46102802833944</v>
      </c>
    </row>
    <row r="26" spans="1:11" x14ac:dyDescent="0.25">
      <c r="A26" s="16" t="s">
        <v>53</v>
      </c>
      <c r="B26" s="18" t="s">
        <v>126</v>
      </c>
      <c r="C26" s="39">
        <f>C27</f>
        <v>140033.37</v>
      </c>
      <c r="D26" s="39">
        <f>D27</f>
        <v>116000</v>
      </c>
      <c r="E26" s="39">
        <f>E27</f>
        <v>116000</v>
      </c>
      <c r="F26" s="40">
        <f t="shared" si="0"/>
        <v>0</v>
      </c>
      <c r="G26" s="39">
        <f>G27</f>
        <v>89798.93</v>
      </c>
      <c r="H26" s="39">
        <f t="shared" si="1"/>
        <v>-26201.070000000007</v>
      </c>
      <c r="I26" s="39">
        <f t="shared" si="2"/>
        <v>77.412870689655165</v>
      </c>
      <c r="J26" s="111">
        <f t="shared" si="3"/>
        <v>-50234.44</v>
      </c>
      <c r="K26" s="112">
        <f t="shared" si="4"/>
        <v>64.126807774461184</v>
      </c>
    </row>
    <row r="27" spans="1:11" ht="26.25" x14ac:dyDescent="0.25">
      <c r="A27" s="19" t="s">
        <v>54</v>
      </c>
      <c r="B27" s="12" t="s">
        <v>127</v>
      </c>
      <c r="C27" s="100">
        <v>140033.37</v>
      </c>
      <c r="D27" s="40">
        <v>116000</v>
      </c>
      <c r="E27" s="40">
        <v>116000</v>
      </c>
      <c r="F27" s="40">
        <f t="shared" si="0"/>
        <v>0</v>
      </c>
      <c r="G27" s="40">
        <v>89798.93</v>
      </c>
      <c r="H27" s="40">
        <f t="shared" si="1"/>
        <v>-26201.070000000007</v>
      </c>
      <c r="I27" s="40">
        <f t="shared" si="2"/>
        <v>77.412870689655165</v>
      </c>
      <c r="J27" s="109">
        <f t="shared" si="3"/>
        <v>-50234.44</v>
      </c>
      <c r="K27" s="110">
        <f t="shared" si="4"/>
        <v>64.126807774461184</v>
      </c>
    </row>
    <row r="28" spans="1:11" x14ac:dyDescent="0.25">
      <c r="A28" s="16" t="s">
        <v>88</v>
      </c>
      <c r="B28" s="18"/>
      <c r="C28" s="39">
        <f>C29</f>
        <v>7497982.0599999996</v>
      </c>
      <c r="D28" s="39">
        <f>D29+D36</f>
        <v>7088200</v>
      </c>
      <c r="E28" s="39">
        <f>E29+E36</f>
        <v>7088200</v>
      </c>
      <c r="F28" s="40">
        <f t="shared" si="0"/>
        <v>0</v>
      </c>
      <c r="G28" s="39">
        <f>G29+G33+G34+G35</f>
        <v>7133971.3899999997</v>
      </c>
      <c r="H28" s="39">
        <f t="shared" si="1"/>
        <v>45771.389999999665</v>
      </c>
      <c r="I28" s="39">
        <f t="shared" si="2"/>
        <v>100.64574066758838</v>
      </c>
      <c r="J28" s="111">
        <f t="shared" si="3"/>
        <v>-364010.66999999993</v>
      </c>
      <c r="K28" s="112">
        <f t="shared" si="4"/>
        <v>95.145218178876263</v>
      </c>
    </row>
    <row r="29" spans="1:11" ht="64.5" x14ac:dyDescent="0.25">
      <c r="A29" s="16" t="s">
        <v>58</v>
      </c>
      <c r="B29" s="18" t="s">
        <v>59</v>
      </c>
      <c r="C29" s="39">
        <f>SUM(C30:C34)</f>
        <v>7497982.0599999996</v>
      </c>
      <c r="D29" s="39">
        <f>SUM(D30:D32)</f>
        <v>7088200</v>
      </c>
      <c r="E29" s="39">
        <f>SUM(E30:E35)</f>
        <v>7088200</v>
      </c>
      <c r="F29" s="40">
        <f t="shared" si="0"/>
        <v>0</v>
      </c>
      <c r="G29" s="39">
        <f>SUM(G30:G32)</f>
        <v>6874853.5099999998</v>
      </c>
      <c r="H29" s="39">
        <f t="shared" si="1"/>
        <v>-213346.49000000022</v>
      </c>
      <c r="I29" s="39">
        <f t="shared" si="2"/>
        <v>96.990117519257353</v>
      </c>
      <c r="J29" s="111">
        <f t="shared" si="3"/>
        <v>-623128.54999999981</v>
      </c>
      <c r="K29" s="112">
        <f t="shared" si="4"/>
        <v>91.68938328988213</v>
      </c>
    </row>
    <row r="30" spans="1:11" ht="84.75" x14ac:dyDescent="0.25">
      <c r="A30" s="34" t="s">
        <v>84</v>
      </c>
      <c r="B30" s="12" t="s">
        <v>83</v>
      </c>
      <c r="C30" s="102">
        <v>6100425.8700000001</v>
      </c>
      <c r="D30" s="40">
        <v>6200000</v>
      </c>
      <c r="E30" s="40">
        <v>6200000</v>
      </c>
      <c r="F30" s="40">
        <f t="shared" si="0"/>
        <v>0</v>
      </c>
      <c r="G30" s="40">
        <v>6165723.71</v>
      </c>
      <c r="H30" s="40">
        <f t="shared" si="1"/>
        <v>-34276.290000000037</v>
      </c>
      <c r="I30" s="40">
        <f t="shared" si="2"/>
        <v>99.447156612903214</v>
      </c>
      <c r="J30" s="109">
        <f t="shared" si="3"/>
        <v>65297.839999999851</v>
      </c>
      <c r="K30" s="110">
        <f t="shared" si="4"/>
        <v>101.07038166500988</v>
      </c>
    </row>
    <row r="31" spans="1:11" ht="72.75" x14ac:dyDescent="0.25">
      <c r="A31" s="34" t="s">
        <v>60</v>
      </c>
      <c r="B31" s="12" t="s">
        <v>361</v>
      </c>
      <c r="C31" s="101">
        <v>899299.81</v>
      </c>
      <c r="D31" s="40">
        <v>620000</v>
      </c>
      <c r="E31" s="40">
        <v>620000</v>
      </c>
      <c r="F31" s="40">
        <f t="shared" si="0"/>
        <v>0</v>
      </c>
      <c r="G31" s="40">
        <v>569732.73</v>
      </c>
      <c r="H31" s="40">
        <f t="shared" si="1"/>
        <v>-50267.270000000019</v>
      </c>
      <c r="I31" s="40">
        <f t="shared" si="2"/>
        <v>91.892375806451611</v>
      </c>
      <c r="J31" s="109">
        <f t="shared" si="3"/>
        <v>-329567.08000000007</v>
      </c>
      <c r="K31" s="110">
        <f t="shared" si="4"/>
        <v>63.352924538035872</v>
      </c>
    </row>
    <row r="32" spans="1:11" ht="36.75" x14ac:dyDescent="0.25">
      <c r="A32" s="34" t="s">
        <v>61</v>
      </c>
      <c r="B32" s="12" t="s">
        <v>128</v>
      </c>
      <c r="C32" s="101">
        <v>178820.83</v>
      </c>
      <c r="D32" s="40">
        <v>268200</v>
      </c>
      <c r="E32" s="40">
        <v>268200</v>
      </c>
      <c r="F32" s="40">
        <f t="shared" si="0"/>
        <v>0</v>
      </c>
      <c r="G32" s="40">
        <v>139397.07</v>
      </c>
      <c r="H32" s="40">
        <f t="shared" si="1"/>
        <v>-128802.93</v>
      </c>
      <c r="I32" s="40">
        <f t="shared" si="2"/>
        <v>51.975044742729303</v>
      </c>
      <c r="J32" s="109">
        <f t="shared" si="3"/>
        <v>-39423.75999999998</v>
      </c>
      <c r="K32" s="110">
        <f t="shared" si="4"/>
        <v>77.953485620215503</v>
      </c>
    </row>
    <row r="33" spans="1:11" ht="24.75" x14ac:dyDescent="0.25">
      <c r="A33" s="34" t="s">
        <v>370</v>
      </c>
      <c r="B33" s="12" t="s">
        <v>129</v>
      </c>
      <c r="C33" s="102">
        <v>3880</v>
      </c>
      <c r="D33" s="40"/>
      <c r="E33" s="40"/>
      <c r="F33" s="40">
        <f t="shared" si="0"/>
        <v>0</v>
      </c>
      <c r="G33" s="40">
        <v>1260</v>
      </c>
      <c r="H33" s="40">
        <f t="shared" si="1"/>
        <v>1260</v>
      </c>
      <c r="I33" s="40"/>
      <c r="J33" s="109">
        <f t="shared" si="3"/>
        <v>-2620</v>
      </c>
      <c r="K33" s="110">
        <f t="shared" si="4"/>
        <v>32.47422680412371</v>
      </c>
    </row>
    <row r="34" spans="1:11" ht="48.75" x14ac:dyDescent="0.25">
      <c r="A34" s="34" t="s">
        <v>122</v>
      </c>
      <c r="B34" s="12" t="s">
        <v>130</v>
      </c>
      <c r="C34" s="102">
        <v>315555.55</v>
      </c>
      <c r="D34" s="40"/>
      <c r="E34" s="40"/>
      <c r="F34" s="40">
        <f t="shared" si="0"/>
        <v>0</v>
      </c>
      <c r="G34" s="40">
        <v>3257.88</v>
      </c>
      <c r="H34" s="40">
        <f t="shared" si="1"/>
        <v>3257.88</v>
      </c>
      <c r="I34" s="40"/>
      <c r="J34" s="109">
        <f t="shared" si="3"/>
        <v>-312297.67</v>
      </c>
      <c r="K34" s="110">
        <f t="shared" si="4"/>
        <v>1.0324267787399082</v>
      </c>
    </row>
    <row r="35" spans="1:11" ht="70.5" customHeight="1" x14ac:dyDescent="0.25">
      <c r="A35" s="108" t="s">
        <v>362</v>
      </c>
      <c r="B35" s="12" t="s">
        <v>363</v>
      </c>
      <c r="C35" s="102"/>
      <c r="D35" s="40"/>
      <c r="E35" s="40"/>
      <c r="F35" s="40">
        <f t="shared" si="0"/>
        <v>0</v>
      </c>
      <c r="G35" s="40">
        <v>254600</v>
      </c>
      <c r="H35" s="40">
        <f t="shared" si="1"/>
        <v>254600</v>
      </c>
      <c r="I35" s="40"/>
      <c r="J35" s="109">
        <f t="shared" si="3"/>
        <v>254600</v>
      </c>
      <c r="K35" s="110"/>
    </row>
    <row r="36" spans="1:11" x14ac:dyDescent="0.25">
      <c r="A36" s="16" t="s">
        <v>73</v>
      </c>
      <c r="B36" s="18" t="s">
        <v>131</v>
      </c>
      <c r="C36" s="103">
        <v>237008.38</v>
      </c>
      <c r="D36" s="53"/>
      <c r="E36" s="53"/>
      <c r="F36" s="39"/>
      <c r="G36" s="53">
        <v>38098.76</v>
      </c>
      <c r="H36" s="53">
        <f t="shared" si="1"/>
        <v>38098.76</v>
      </c>
      <c r="I36" s="53"/>
      <c r="J36" s="111">
        <f t="shared" si="3"/>
        <v>-198909.62</v>
      </c>
      <c r="K36" s="112">
        <f t="shared" si="4"/>
        <v>16.074857775071074</v>
      </c>
    </row>
    <row r="37" spans="1:11" x14ac:dyDescent="0.25">
      <c r="A37" s="20" t="s">
        <v>62</v>
      </c>
      <c r="B37" s="18" t="s">
        <v>132</v>
      </c>
      <c r="C37" s="39">
        <f>C38+C48</f>
        <v>2703410</v>
      </c>
      <c r="D37" s="39">
        <f>D38+D48</f>
        <v>2505888</v>
      </c>
      <c r="E37" s="39">
        <f>E38+E48</f>
        <v>1645888</v>
      </c>
      <c r="F37" s="39">
        <f t="shared" si="0"/>
        <v>-860000</v>
      </c>
      <c r="G37" s="39">
        <f t="shared" ref="G37" si="5">G38+G48</f>
        <v>1488888</v>
      </c>
      <c r="H37" s="39">
        <f t="shared" si="1"/>
        <v>-157000</v>
      </c>
      <c r="I37" s="39">
        <f t="shared" si="2"/>
        <v>90.461076330831744</v>
      </c>
      <c r="J37" s="111">
        <f t="shared" si="3"/>
        <v>-1214522</v>
      </c>
      <c r="K37" s="112">
        <f t="shared" si="4"/>
        <v>55.074443018262123</v>
      </c>
    </row>
    <row r="38" spans="1:11" s="45" customFormat="1" ht="37.5" customHeight="1" x14ac:dyDescent="0.25">
      <c r="A38" s="20" t="s">
        <v>35</v>
      </c>
      <c r="B38" s="18" t="s">
        <v>133</v>
      </c>
      <c r="C38" s="39">
        <f>C39+C42+C41++C46</f>
        <v>1511310</v>
      </c>
      <c r="D38" s="39">
        <f>D39+D42+D41++D46</f>
        <v>1819888</v>
      </c>
      <c r="E38" s="39">
        <f>E39+E42+E41++E46</f>
        <v>959888</v>
      </c>
      <c r="F38" s="39">
        <f t="shared" si="0"/>
        <v>-860000</v>
      </c>
      <c r="G38" s="39">
        <f>G39+G42+G41++G46</f>
        <v>792888</v>
      </c>
      <c r="H38" s="39">
        <f t="shared" si="1"/>
        <v>-167000</v>
      </c>
      <c r="I38" s="39">
        <f t="shared" si="2"/>
        <v>82.602136915973531</v>
      </c>
      <c r="J38" s="111">
        <f t="shared" si="3"/>
        <v>-718422</v>
      </c>
      <c r="K38" s="112">
        <f t="shared" si="4"/>
        <v>52.463624272981711</v>
      </c>
    </row>
    <row r="39" spans="1:11" s="45" customFormat="1" ht="22.5" x14ac:dyDescent="0.25">
      <c r="A39" s="20" t="s">
        <v>63</v>
      </c>
      <c r="B39" s="18" t="s">
        <v>134</v>
      </c>
      <c r="C39" s="141">
        <v>23300</v>
      </c>
      <c r="D39" s="39">
        <f>D40</f>
        <v>32500</v>
      </c>
      <c r="E39" s="39">
        <f>E40</f>
        <v>32500</v>
      </c>
      <c r="F39" s="39">
        <f t="shared" si="0"/>
        <v>0</v>
      </c>
      <c r="G39" s="39">
        <f>G40</f>
        <v>32500</v>
      </c>
      <c r="H39" s="39">
        <f t="shared" si="1"/>
        <v>0</v>
      </c>
      <c r="I39" s="39">
        <f t="shared" si="2"/>
        <v>100</v>
      </c>
      <c r="J39" s="111">
        <f t="shared" si="3"/>
        <v>9200</v>
      </c>
      <c r="K39" s="112">
        <f t="shared" si="4"/>
        <v>139.48497854077254</v>
      </c>
    </row>
    <row r="40" spans="1:11" ht="34.5" x14ac:dyDescent="0.25">
      <c r="A40" s="21" t="s">
        <v>81</v>
      </c>
      <c r="B40" s="12" t="s">
        <v>135</v>
      </c>
      <c r="C40" s="101">
        <v>23300</v>
      </c>
      <c r="D40" s="40">
        <v>32500</v>
      </c>
      <c r="E40" s="40">
        <v>32500</v>
      </c>
      <c r="F40" s="40">
        <f t="shared" si="0"/>
        <v>0</v>
      </c>
      <c r="G40" s="40">
        <v>32500</v>
      </c>
      <c r="H40" s="40">
        <f t="shared" si="1"/>
        <v>0</v>
      </c>
      <c r="I40" s="40">
        <f t="shared" si="2"/>
        <v>100</v>
      </c>
      <c r="J40" s="109">
        <f t="shared" si="3"/>
        <v>9200</v>
      </c>
      <c r="K40" s="110">
        <f t="shared" si="4"/>
        <v>139.48497854077254</v>
      </c>
    </row>
    <row r="41" spans="1:11" s="45" customFormat="1" ht="22.5" x14ac:dyDescent="0.25">
      <c r="A41" s="20" t="s">
        <v>91</v>
      </c>
      <c r="B41" s="18" t="s">
        <v>344</v>
      </c>
      <c r="C41" s="142"/>
      <c r="D41" s="39">
        <v>1210000</v>
      </c>
      <c r="E41" s="39">
        <v>350000</v>
      </c>
      <c r="F41" s="39"/>
      <c r="G41" s="39">
        <v>183000</v>
      </c>
      <c r="H41" s="39">
        <f t="shared" si="1"/>
        <v>-167000</v>
      </c>
      <c r="I41" s="39"/>
      <c r="J41" s="111">
        <f t="shared" si="3"/>
        <v>183000</v>
      </c>
      <c r="K41" s="112"/>
    </row>
    <row r="42" spans="1:11" s="45" customFormat="1" ht="22.5" x14ac:dyDescent="0.25">
      <c r="A42" s="20" t="s">
        <v>64</v>
      </c>
      <c r="B42" s="18" t="s">
        <v>136</v>
      </c>
      <c r="C42" s="39">
        <f>SUM(C43:C45)</f>
        <v>365360</v>
      </c>
      <c r="D42" s="39">
        <f>SUM(D43:D45)</f>
        <v>429200</v>
      </c>
      <c r="E42" s="39">
        <f>SUM(E43:E45)</f>
        <v>429200</v>
      </c>
      <c r="F42" s="39">
        <f t="shared" si="0"/>
        <v>0</v>
      </c>
      <c r="G42" s="39">
        <f>SUM(G43:G45)</f>
        <v>429200</v>
      </c>
      <c r="H42" s="39">
        <f t="shared" si="1"/>
        <v>0</v>
      </c>
      <c r="I42" s="39">
        <f t="shared" si="2"/>
        <v>100</v>
      </c>
      <c r="J42" s="111">
        <f t="shared" si="3"/>
        <v>63840</v>
      </c>
      <c r="K42" s="112">
        <f t="shared" si="4"/>
        <v>117.47317714035472</v>
      </c>
    </row>
    <row r="43" spans="1:11" ht="34.5" x14ac:dyDescent="0.25">
      <c r="A43" s="11" t="s">
        <v>65</v>
      </c>
      <c r="B43" s="12" t="s">
        <v>137</v>
      </c>
      <c r="C43" s="101">
        <v>289400</v>
      </c>
      <c r="D43" s="40">
        <v>360400</v>
      </c>
      <c r="E43" s="40">
        <v>360400</v>
      </c>
      <c r="F43" s="40">
        <f t="shared" si="0"/>
        <v>0</v>
      </c>
      <c r="G43" s="38">
        <v>360400</v>
      </c>
      <c r="H43" s="40">
        <f t="shared" si="1"/>
        <v>0</v>
      </c>
      <c r="I43" s="40">
        <f t="shared" si="2"/>
        <v>100</v>
      </c>
      <c r="J43" s="109">
        <f t="shared" si="3"/>
        <v>71000</v>
      </c>
      <c r="K43" s="110">
        <f t="shared" si="4"/>
        <v>124.53351762266757</v>
      </c>
    </row>
    <row r="44" spans="1:11" ht="68.25" x14ac:dyDescent="0.25">
      <c r="A44" s="11" t="s">
        <v>66</v>
      </c>
      <c r="B44" s="12" t="s">
        <v>138</v>
      </c>
      <c r="C44" s="101">
        <v>75000</v>
      </c>
      <c r="D44" s="40">
        <v>66600</v>
      </c>
      <c r="E44" s="40">
        <v>66600</v>
      </c>
      <c r="F44" s="40">
        <f t="shared" si="0"/>
        <v>0</v>
      </c>
      <c r="G44" s="38">
        <v>66600</v>
      </c>
      <c r="H44" s="40">
        <f t="shared" si="1"/>
        <v>0</v>
      </c>
      <c r="I44" s="40">
        <f t="shared" si="2"/>
        <v>100</v>
      </c>
      <c r="J44" s="109">
        <f t="shared" si="3"/>
        <v>-8400</v>
      </c>
      <c r="K44" s="110">
        <f t="shared" si="4"/>
        <v>88.8</v>
      </c>
    </row>
    <row r="45" spans="1:11" ht="79.5" x14ac:dyDescent="0.25">
      <c r="A45" s="11" t="s">
        <v>92</v>
      </c>
      <c r="B45" s="12" t="s">
        <v>139</v>
      </c>
      <c r="C45" s="101">
        <v>960</v>
      </c>
      <c r="D45" s="40">
        <v>2200</v>
      </c>
      <c r="E45" s="40">
        <v>2200</v>
      </c>
      <c r="F45" s="40">
        <f t="shared" si="0"/>
        <v>0</v>
      </c>
      <c r="G45" s="38">
        <v>2200</v>
      </c>
      <c r="H45" s="40">
        <f t="shared" si="1"/>
        <v>0</v>
      </c>
      <c r="I45" s="40">
        <f t="shared" si="2"/>
        <v>100</v>
      </c>
      <c r="J45" s="109">
        <f t="shared" si="3"/>
        <v>1240</v>
      </c>
      <c r="K45" s="110">
        <f t="shared" si="4"/>
        <v>229.16666666666666</v>
      </c>
    </row>
    <row r="46" spans="1:11" s="45" customFormat="1" x14ac:dyDescent="0.25">
      <c r="A46" s="22" t="s">
        <v>36</v>
      </c>
      <c r="B46" s="18" t="s">
        <v>140</v>
      </c>
      <c r="C46" s="39">
        <f>SUM(C47:C47)</f>
        <v>1122650</v>
      </c>
      <c r="D46" s="39">
        <f>SUM(D47:D47)</f>
        <v>148188</v>
      </c>
      <c r="E46" s="39">
        <f>SUM(E47:E47)</f>
        <v>148188</v>
      </c>
      <c r="F46" s="39">
        <f t="shared" si="0"/>
        <v>0</v>
      </c>
      <c r="G46" s="39">
        <f>SUM(G47:G47)</f>
        <v>148188</v>
      </c>
      <c r="H46" s="39">
        <f t="shared" si="1"/>
        <v>0</v>
      </c>
      <c r="I46" s="39">
        <f t="shared" si="2"/>
        <v>100</v>
      </c>
      <c r="J46" s="111">
        <f t="shared" si="3"/>
        <v>-974462</v>
      </c>
      <c r="K46" s="112">
        <f t="shared" si="4"/>
        <v>13.199839665078164</v>
      </c>
    </row>
    <row r="47" spans="1:11" ht="23.25" x14ac:dyDescent="0.25">
      <c r="A47" s="11" t="s">
        <v>67</v>
      </c>
      <c r="B47" s="12" t="s">
        <v>141</v>
      </c>
      <c r="C47" s="101">
        <v>1122650</v>
      </c>
      <c r="D47" s="40">
        <v>148188</v>
      </c>
      <c r="E47" s="41">
        <v>148188</v>
      </c>
      <c r="F47" s="40">
        <f t="shared" si="0"/>
        <v>0</v>
      </c>
      <c r="G47" s="42">
        <v>148188</v>
      </c>
      <c r="H47" s="40">
        <f t="shared" si="1"/>
        <v>0</v>
      </c>
      <c r="I47" s="40">
        <f t="shared" si="2"/>
        <v>100</v>
      </c>
      <c r="J47" s="109">
        <f t="shared" si="3"/>
        <v>-974462</v>
      </c>
      <c r="K47" s="110">
        <f t="shared" si="4"/>
        <v>13.199839665078164</v>
      </c>
    </row>
    <row r="48" spans="1:11" x14ac:dyDescent="0.25">
      <c r="A48" s="69" t="s">
        <v>90</v>
      </c>
      <c r="B48" s="18" t="s">
        <v>142</v>
      </c>
      <c r="C48" s="101">
        <v>1192100</v>
      </c>
      <c r="D48" s="54">
        <v>686000</v>
      </c>
      <c r="E48" s="97">
        <v>686000</v>
      </c>
      <c r="F48" s="54">
        <f t="shared" si="0"/>
        <v>0</v>
      </c>
      <c r="G48" s="98">
        <v>696000</v>
      </c>
      <c r="H48" s="40">
        <f t="shared" si="1"/>
        <v>10000</v>
      </c>
      <c r="I48" s="40">
        <f t="shared" si="2"/>
        <v>101.45772594752187</v>
      </c>
      <c r="J48" s="109">
        <f t="shared" si="3"/>
        <v>-496100</v>
      </c>
      <c r="K48" s="110">
        <f t="shared" si="4"/>
        <v>58.384363727875176</v>
      </c>
    </row>
    <row r="49" spans="1:11" ht="15.75" x14ac:dyDescent="0.25">
      <c r="A49" s="13" t="s">
        <v>68</v>
      </c>
      <c r="B49" s="48"/>
      <c r="C49" s="43">
        <f>C13+C37</f>
        <v>20807511.219999999</v>
      </c>
      <c r="D49" s="43">
        <f>D13+D37</f>
        <v>20998288</v>
      </c>
      <c r="E49" s="43">
        <f>E13+E37</f>
        <v>20138288</v>
      </c>
      <c r="F49" s="39">
        <f t="shared" si="0"/>
        <v>-860000</v>
      </c>
      <c r="G49" s="43">
        <f>G13+G37</f>
        <v>20074441</v>
      </c>
      <c r="H49" s="39">
        <f t="shared" si="1"/>
        <v>-63847</v>
      </c>
      <c r="I49" s="39">
        <f t="shared" si="2"/>
        <v>99.68295716100593</v>
      </c>
      <c r="J49" s="113">
        <f t="shared" si="3"/>
        <v>-733070.21999999881</v>
      </c>
      <c r="K49" s="95">
        <f t="shared" si="4"/>
        <v>96.476896192681721</v>
      </c>
    </row>
    <row r="51" spans="1:11" ht="15.75" x14ac:dyDescent="0.25">
      <c r="A51" s="50" t="s">
        <v>364</v>
      </c>
      <c r="B51" s="50"/>
      <c r="C51" s="50"/>
      <c r="D51" s="50"/>
      <c r="E51" s="50"/>
      <c r="F51" s="50"/>
      <c r="G51" s="50"/>
      <c r="H51" s="50"/>
      <c r="I51" s="51"/>
    </row>
    <row r="52" spans="1:11" ht="15.75" x14ac:dyDescent="0.25">
      <c r="A52" s="50" t="s">
        <v>37</v>
      </c>
      <c r="B52" s="50"/>
      <c r="C52" s="50"/>
      <c r="D52" s="50"/>
      <c r="E52" s="50"/>
      <c r="F52" s="50"/>
      <c r="G52" s="50"/>
      <c r="H52" s="107"/>
      <c r="I52" s="107" t="s">
        <v>365</v>
      </c>
    </row>
    <row r="53" spans="1:11" ht="15.75" x14ac:dyDescent="0.25">
      <c r="A53" s="50"/>
      <c r="B53" s="50"/>
      <c r="C53" s="50"/>
      <c r="D53" s="50"/>
      <c r="E53" s="50"/>
      <c r="F53" s="50"/>
      <c r="G53" s="50"/>
      <c r="H53" s="82"/>
      <c r="I53" s="82"/>
    </row>
    <row r="54" spans="1:11" ht="15.75" x14ac:dyDescent="0.25">
      <c r="A54" s="50" t="s">
        <v>38</v>
      </c>
      <c r="B54" s="50"/>
      <c r="C54" s="50"/>
      <c r="D54" s="50"/>
      <c r="E54" s="50"/>
      <c r="F54" s="50"/>
      <c r="G54" s="50"/>
      <c r="H54" s="50"/>
      <c r="I54" s="82" t="s">
        <v>39</v>
      </c>
    </row>
    <row r="55" spans="1:11" ht="15.75" x14ac:dyDescent="0.25">
      <c r="A55" s="50" t="s">
        <v>37</v>
      </c>
      <c r="B55" s="50"/>
      <c r="C55" s="50"/>
      <c r="D55" s="50"/>
      <c r="E55" s="50"/>
      <c r="F55" s="50"/>
      <c r="G55" s="50"/>
      <c r="H55" s="50"/>
      <c r="I55" s="51"/>
    </row>
    <row r="56" spans="1:11" ht="15.75" x14ac:dyDescent="0.25">
      <c r="A56" s="50"/>
      <c r="B56" s="50"/>
      <c r="C56" s="50"/>
      <c r="D56" s="50"/>
      <c r="E56" s="50"/>
      <c r="F56" s="50"/>
      <c r="G56" s="50"/>
      <c r="H56" s="135"/>
      <c r="I56" s="135"/>
    </row>
  </sheetData>
  <mergeCells count="14">
    <mergeCell ref="J8:K9"/>
    <mergeCell ref="H56:I56"/>
    <mergeCell ref="H3:I3"/>
    <mergeCell ref="A4:I4"/>
    <mergeCell ref="A5:I5"/>
    <mergeCell ref="A6:H6"/>
    <mergeCell ref="A8:A9"/>
    <mergeCell ref="B8:B9"/>
    <mergeCell ref="D8:D9"/>
    <mergeCell ref="E8:E9"/>
    <mergeCell ref="F8:F9"/>
    <mergeCell ref="G8:G9"/>
    <mergeCell ref="H8:I9"/>
    <mergeCell ref="C8:C9"/>
  </mergeCells>
  <pageMargins left="0.31496062992125984" right="0.19685039370078741" top="0.74803149606299213" bottom="0.15748031496062992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2015-03-04T04:05:45Z</dcterms:modified>
</cp:coreProperties>
</file>